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0055" windowHeight="643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H145" i="1"/>
  <c r="G145"/>
  <c r="F145"/>
  <c r="E145"/>
  <c r="D145"/>
  <c r="C145"/>
  <c r="B145"/>
  <c r="I145" s="1"/>
  <c r="K144"/>
  <c r="J144"/>
  <c r="I144"/>
  <c r="L144" s="1"/>
  <c r="K143"/>
  <c r="J143"/>
  <c r="I143"/>
  <c r="L143" s="1"/>
  <c r="K142"/>
  <c r="J142"/>
  <c r="I142"/>
  <c r="L142" s="1"/>
  <c r="K141"/>
  <c r="J141"/>
  <c r="I141"/>
  <c r="L141" s="1"/>
  <c r="K140"/>
  <c r="J140"/>
  <c r="I140"/>
  <c r="L140" s="1"/>
  <c r="K139"/>
  <c r="J139"/>
  <c r="I139"/>
  <c r="L139" s="1"/>
  <c r="K138"/>
  <c r="J138"/>
  <c r="I138"/>
  <c r="L138" s="1"/>
  <c r="K137"/>
  <c r="J137"/>
  <c r="I137"/>
  <c r="L137" s="1"/>
  <c r="K136"/>
  <c r="J136"/>
  <c r="I136"/>
  <c r="L136" s="1"/>
  <c r="H133"/>
  <c r="G133"/>
  <c r="F133"/>
  <c r="E133"/>
  <c r="D133"/>
  <c r="I133" s="1"/>
  <c r="L132"/>
  <c r="K132"/>
  <c r="J132"/>
  <c r="I132"/>
  <c r="L131"/>
  <c r="K131"/>
  <c r="J131"/>
  <c r="I131"/>
  <c r="L130"/>
  <c r="K130"/>
  <c r="J130"/>
  <c r="I130"/>
  <c r="L129"/>
  <c r="K129"/>
  <c r="J129"/>
  <c r="I129"/>
  <c r="L127"/>
  <c r="K127"/>
  <c r="J127"/>
  <c r="I127"/>
  <c r="H126"/>
  <c r="G126"/>
  <c r="F126"/>
  <c r="E126"/>
  <c r="I126" s="1"/>
  <c r="D126"/>
  <c r="K125"/>
  <c r="J125"/>
  <c r="I125"/>
  <c r="L125" s="1"/>
  <c r="K124"/>
  <c r="J124"/>
  <c r="I124"/>
  <c r="L124" s="1"/>
  <c r="K123"/>
  <c r="J123"/>
  <c r="I123"/>
  <c r="L123" s="1"/>
  <c r="K122"/>
  <c r="J122"/>
  <c r="I122"/>
  <c r="L122" s="1"/>
  <c r="I120"/>
  <c r="L119"/>
  <c r="K119"/>
  <c r="J119"/>
  <c r="I119"/>
  <c r="L118"/>
  <c r="K118"/>
  <c r="J118"/>
  <c r="K117"/>
  <c r="J117"/>
  <c r="I117"/>
  <c r="L117" s="1"/>
  <c r="L116"/>
  <c r="K116"/>
  <c r="J116"/>
  <c r="K115"/>
  <c r="J115"/>
  <c r="I115"/>
  <c r="L115" s="1"/>
  <c r="K114"/>
  <c r="J114"/>
  <c r="I114"/>
  <c r="L114" s="1"/>
  <c r="K113"/>
  <c r="J113"/>
  <c r="I113"/>
  <c r="L113" s="1"/>
  <c r="K112"/>
  <c r="J112"/>
  <c r="I112"/>
  <c r="L112" s="1"/>
  <c r="K111"/>
  <c r="J111"/>
  <c r="I111"/>
  <c r="L111" s="1"/>
  <c r="K110"/>
  <c r="J110"/>
  <c r="I110"/>
  <c r="L110" s="1"/>
  <c r="L108"/>
  <c r="I108"/>
  <c r="H107"/>
  <c r="G107"/>
  <c r="F107"/>
  <c r="E107"/>
  <c r="I107" s="1"/>
  <c r="L107" s="1"/>
  <c r="D107"/>
  <c r="C107"/>
  <c r="B107"/>
  <c r="L106"/>
  <c r="K106"/>
  <c r="J106"/>
  <c r="I106"/>
  <c r="L105"/>
  <c r="K105"/>
  <c r="J105"/>
  <c r="I105"/>
  <c r="L104"/>
  <c r="K104"/>
  <c r="J104"/>
  <c r="I104"/>
  <c r="L103"/>
  <c r="K103"/>
  <c r="J103"/>
  <c r="I103"/>
  <c r="L102"/>
  <c r="K102"/>
  <c r="J102"/>
  <c r="I102"/>
  <c r="L101"/>
  <c r="K101"/>
  <c r="J101"/>
  <c r="I101"/>
  <c r="L100"/>
  <c r="K100"/>
  <c r="J100"/>
  <c r="I100"/>
  <c r="L99"/>
  <c r="K99"/>
  <c r="J99"/>
  <c r="I99"/>
  <c r="L98"/>
  <c r="K98"/>
  <c r="J98"/>
  <c r="I98"/>
  <c r="L97"/>
  <c r="K97"/>
  <c r="J97"/>
  <c r="I97"/>
  <c r="L96"/>
  <c r="K96"/>
  <c r="J96"/>
  <c r="I96"/>
  <c r="L95"/>
  <c r="K95"/>
  <c r="J95"/>
  <c r="I95"/>
  <c r="L94"/>
  <c r="K94"/>
  <c r="J94"/>
  <c r="I94"/>
  <c r="H92"/>
  <c r="G92"/>
  <c r="F92"/>
  <c r="E92"/>
  <c r="I92" s="1"/>
  <c r="D92"/>
  <c r="C92"/>
  <c r="B92"/>
  <c r="L91"/>
  <c r="K91"/>
  <c r="J91"/>
  <c r="I91"/>
  <c r="L90"/>
  <c r="K90"/>
  <c r="J90"/>
  <c r="I90"/>
  <c r="L89"/>
  <c r="K89"/>
  <c r="J89"/>
  <c r="I89"/>
  <c r="L88"/>
  <c r="K88"/>
  <c r="J88"/>
  <c r="I88"/>
  <c r="L87"/>
  <c r="K87"/>
  <c r="J87"/>
  <c r="I87"/>
  <c r="L86"/>
  <c r="K86"/>
  <c r="J86"/>
  <c r="I86"/>
  <c r="L85"/>
  <c r="K85"/>
  <c r="J85"/>
  <c r="I85"/>
  <c r="H83"/>
  <c r="G83"/>
  <c r="F83"/>
  <c r="E83"/>
  <c r="I83" s="1"/>
  <c r="D83"/>
  <c r="C83"/>
  <c r="B83"/>
  <c r="L82"/>
  <c r="K82"/>
  <c r="J82"/>
  <c r="I82"/>
  <c r="L81"/>
  <c r="K81"/>
  <c r="J81"/>
  <c r="I81"/>
  <c r="L80"/>
  <c r="K80"/>
  <c r="J80"/>
  <c r="I80"/>
  <c r="L79"/>
  <c r="K79"/>
  <c r="J79"/>
  <c r="I79"/>
  <c r="L78"/>
  <c r="K78"/>
  <c r="J78"/>
  <c r="I78"/>
  <c r="H76"/>
  <c r="G76"/>
  <c r="F76"/>
  <c r="E76"/>
  <c r="I76" s="1"/>
  <c r="D76"/>
  <c r="C76"/>
  <c r="B76"/>
  <c r="L75"/>
  <c r="K75"/>
  <c r="J75"/>
  <c r="I75"/>
  <c r="L74"/>
  <c r="K74"/>
  <c r="J74"/>
  <c r="I74"/>
  <c r="L73"/>
  <c r="K73"/>
  <c r="J73"/>
  <c r="I73"/>
  <c r="L72"/>
  <c r="K72"/>
  <c r="J72"/>
  <c r="I72"/>
  <c r="L71"/>
  <c r="K71"/>
  <c r="J71"/>
  <c r="I71"/>
  <c r="L70"/>
  <c r="K70"/>
  <c r="J70"/>
  <c r="I70"/>
  <c r="L69"/>
  <c r="K69"/>
  <c r="J69"/>
  <c r="I69"/>
  <c r="L68"/>
  <c r="K68"/>
  <c r="J68"/>
  <c r="I68"/>
  <c r="H66"/>
  <c r="G66"/>
  <c r="F66"/>
  <c r="E66"/>
  <c r="I66" s="1"/>
  <c r="D66"/>
  <c r="C66"/>
  <c r="B66"/>
  <c r="L65"/>
  <c r="K65"/>
  <c r="J65"/>
  <c r="I65"/>
  <c r="L64"/>
  <c r="K64"/>
  <c r="J64"/>
  <c r="I64"/>
  <c r="L63"/>
  <c r="K63"/>
  <c r="J63"/>
  <c r="I63"/>
  <c r="L62"/>
  <c r="K62"/>
  <c r="J62"/>
  <c r="I62"/>
  <c r="L61"/>
  <c r="K61"/>
  <c r="J61"/>
  <c r="I61"/>
  <c r="L60"/>
  <c r="K60"/>
  <c r="J60"/>
  <c r="I60"/>
  <c r="H57"/>
  <c r="G57"/>
  <c r="F57"/>
  <c r="E57"/>
  <c r="I57" s="1"/>
  <c r="D57"/>
  <c r="C57"/>
  <c r="B57"/>
  <c r="L56"/>
  <c r="K56"/>
  <c r="J56"/>
  <c r="I56"/>
  <c r="L55"/>
  <c r="K55"/>
  <c r="J55"/>
  <c r="I55"/>
  <c r="L54"/>
  <c r="K54"/>
  <c r="J54"/>
  <c r="I54"/>
  <c r="L53"/>
  <c r="K53"/>
  <c r="J53"/>
  <c r="I53"/>
  <c r="G51"/>
  <c r="F51"/>
  <c r="E51"/>
  <c r="D51"/>
  <c r="I51" s="1"/>
  <c r="C51"/>
  <c r="B51"/>
  <c r="K50"/>
  <c r="J50"/>
  <c r="I50"/>
  <c r="L50" s="1"/>
  <c r="K49"/>
  <c r="J49"/>
  <c r="I49"/>
  <c r="L49" s="1"/>
  <c r="K48"/>
  <c r="J48"/>
  <c r="I48"/>
  <c r="L48" s="1"/>
  <c r="K47"/>
  <c r="J47"/>
  <c r="I47"/>
  <c r="L47" s="1"/>
  <c r="H45"/>
  <c r="G45"/>
  <c r="F45"/>
  <c r="E45"/>
  <c r="D45"/>
  <c r="C45"/>
  <c r="B45"/>
  <c r="I45" s="1"/>
  <c r="K44"/>
  <c r="J44"/>
  <c r="I44"/>
  <c r="L44" s="1"/>
  <c r="K43"/>
  <c r="J43"/>
  <c r="I43"/>
  <c r="L43" s="1"/>
  <c r="K42"/>
  <c r="J42"/>
  <c r="I42"/>
  <c r="L42" s="1"/>
  <c r="K41"/>
  <c r="J41"/>
  <c r="I41"/>
  <c r="L41" s="1"/>
  <c r="K40"/>
  <c r="J40"/>
  <c r="I40"/>
  <c r="L40" s="1"/>
  <c r="K39"/>
  <c r="J39"/>
  <c r="I39"/>
  <c r="L39" s="1"/>
  <c r="H37"/>
  <c r="G37"/>
  <c r="F37"/>
  <c r="E37"/>
  <c r="D37"/>
  <c r="C37"/>
  <c r="B37"/>
  <c r="I37" s="1"/>
  <c r="K36"/>
  <c r="J36"/>
  <c r="I36"/>
  <c r="L36" s="1"/>
  <c r="K35"/>
  <c r="J35"/>
  <c r="I35"/>
  <c r="L35" s="1"/>
  <c r="K34"/>
  <c r="J34"/>
  <c r="I34"/>
  <c r="L34" s="1"/>
  <c r="K33"/>
  <c r="J33"/>
  <c r="I33"/>
  <c r="L33" s="1"/>
  <c r="H31"/>
  <c r="G31"/>
  <c r="F31"/>
  <c r="E31"/>
  <c r="D31"/>
  <c r="C31"/>
  <c r="B31"/>
  <c r="I31" s="1"/>
  <c r="K30"/>
  <c r="J30"/>
  <c r="I30"/>
  <c r="L30" s="1"/>
  <c r="K29"/>
  <c r="J29"/>
  <c r="I29"/>
  <c r="L29" s="1"/>
  <c r="K28"/>
  <c r="J28"/>
  <c r="I28"/>
  <c r="L28" s="1"/>
  <c r="K27"/>
  <c r="J27"/>
  <c r="I27"/>
  <c r="L27" s="1"/>
  <c r="K26"/>
  <c r="J26"/>
  <c r="I26"/>
  <c r="L26" s="1"/>
  <c r="H24"/>
  <c r="G24"/>
  <c r="F24"/>
  <c r="E24"/>
  <c r="D24"/>
  <c r="C24"/>
  <c r="B24"/>
  <c r="I24" s="1"/>
  <c r="H23"/>
  <c r="G23"/>
  <c r="F23"/>
  <c r="E23"/>
  <c r="D23"/>
  <c r="C23"/>
  <c r="B23"/>
  <c r="I23" s="1"/>
  <c r="I22"/>
  <c r="I21"/>
  <c r="I20"/>
  <c r="I19"/>
  <c r="I18"/>
  <c r="I17"/>
  <c r="K16"/>
  <c r="L14" s="1"/>
  <c r="I16"/>
  <c r="I15"/>
  <c r="I14"/>
  <c r="I13"/>
  <c r="L12"/>
  <c r="I12"/>
  <c r="I11"/>
  <c r="L10"/>
  <c r="I10"/>
  <c r="I9"/>
  <c r="G8"/>
  <c r="F8"/>
  <c r="E8"/>
  <c r="D8"/>
  <c r="I8" s="1"/>
  <c r="C8"/>
  <c r="B8"/>
  <c r="I7"/>
  <c r="I6"/>
  <c r="H5"/>
  <c r="G5"/>
  <c r="F5"/>
  <c r="E5"/>
  <c r="D5"/>
  <c r="C5"/>
  <c r="B5"/>
  <c r="I5" s="1"/>
  <c r="I4"/>
  <c r="I3"/>
  <c r="L9" l="1"/>
  <c r="L11"/>
  <c r="L13"/>
  <c r="L15"/>
</calcChain>
</file>

<file path=xl/sharedStrings.xml><?xml version="1.0" encoding="utf-8"?>
<sst xmlns="http://schemas.openxmlformats.org/spreadsheetml/2006/main" count="186" uniqueCount="125">
  <si>
    <t>CONSOLIDADO PICC 2007 A 2013</t>
  </si>
  <si>
    <t>TOTAL 2007 A 2013</t>
  </si>
  <si>
    <t>INSUCESSO UTI</t>
  </si>
  <si>
    <t>INSUCESSO UCINCO</t>
  </si>
  <si>
    <t>TOTAL INSUCESSOS</t>
  </si>
  <si>
    <t>UTI</t>
  </si>
  <si>
    <t>UCINCO</t>
  </si>
  <si>
    <t>TOTAL DE INSERÇÕES COM ÊXITO NO ANO</t>
  </si>
  <si>
    <t>Bebê/ano</t>
  </si>
  <si>
    <t>1º PICC UTI</t>
  </si>
  <si>
    <t>2º PICC UTI</t>
  </si>
  <si>
    <t>3º PICC UTI</t>
  </si>
  <si>
    <t>4º PICC UTI</t>
  </si>
  <si>
    <t>5º PICC UTI</t>
  </si>
  <si>
    <t>6º PICC UTI</t>
  </si>
  <si>
    <t>1 PICC local desconhecido</t>
  </si>
  <si>
    <t>1º PICC UCINCO</t>
  </si>
  <si>
    <t>2º PICC UCINCO</t>
  </si>
  <si>
    <t>3º PICC UCINCO</t>
  </si>
  <si>
    <t>4º PICC UCINCO</t>
  </si>
  <si>
    <t>5º PICC UCINCO</t>
  </si>
  <si>
    <t>6º PICC UCINCO</t>
  </si>
  <si>
    <t>NÃO INFORMADO</t>
  </si>
  <si>
    <t>NÚMERO DE RECÉM - NASCIDOS</t>
  </si>
  <si>
    <t>PESO AO NASCER</t>
  </si>
  <si>
    <t>DESVIO</t>
  </si>
  <si>
    <t>MÉDIA</t>
  </si>
  <si>
    <t>PORCENTAGEM</t>
  </si>
  <si>
    <t>EBPN:&lt;1000g</t>
  </si>
  <si>
    <t>MBPN: 1000-1499g</t>
  </si>
  <si>
    <t>BPN: 1500-2499g</t>
  </si>
  <si>
    <t>Normal: &gt;2500g</t>
  </si>
  <si>
    <t>Não informado</t>
  </si>
  <si>
    <t>TOTAL</t>
  </si>
  <si>
    <t>SEXO</t>
  </si>
  <si>
    <t>Masculino</t>
  </si>
  <si>
    <t>Feminino</t>
  </si>
  <si>
    <t>Indeterminado</t>
  </si>
  <si>
    <t>IDADE GESTACIONAL</t>
  </si>
  <si>
    <r>
      <t>RNPT Extremo: &lt;</t>
    </r>
    <r>
      <rPr>
        <sz val="10"/>
        <color indexed="10"/>
        <rFont val="Verdana"/>
        <family val="2"/>
      </rPr>
      <t>30s</t>
    </r>
  </si>
  <si>
    <t>RNPT moderado: 30sem - 34s 6d</t>
  </si>
  <si>
    <t>RNPT limítrofe: 35s - 36sem e 6dias</t>
  </si>
  <si>
    <t>RNT: 37semanas e mais</t>
  </si>
  <si>
    <t>RN Pós-Termo: &gt;42s</t>
  </si>
  <si>
    <t>APGAR 1º min</t>
  </si>
  <si>
    <t>0-3</t>
  </si>
  <si>
    <t>4-6</t>
  </si>
  <si>
    <t>7-10</t>
  </si>
  <si>
    <t>18</t>
  </si>
  <si>
    <t>APGAR 5º min</t>
  </si>
  <si>
    <t>As variáveis a partir daqui mudam de N</t>
  </si>
  <si>
    <t>IDADE CRONOLÓGICA</t>
  </si>
  <si>
    <t>1 - 7 d</t>
  </si>
  <si>
    <t>8 - 14 d</t>
  </si>
  <si>
    <t>15 - 21 d</t>
  </si>
  <si>
    <t>22 - 28 d</t>
  </si>
  <si>
    <t>&gt; 28 d</t>
  </si>
  <si>
    <t>INDICAÇÃO</t>
  </si>
  <si>
    <t>NPT + ATB</t>
  </si>
  <si>
    <t>NPT</t>
  </si>
  <si>
    <t>ATB</t>
  </si>
  <si>
    <t>HV + ATB</t>
  </si>
  <si>
    <t>HV</t>
  </si>
  <si>
    <t>NPT + ATB + DOPA + DOBUTA</t>
  </si>
  <si>
    <t>OUTROS</t>
  </si>
  <si>
    <t>PESO NO DIA DA INSERÇÃO</t>
  </si>
  <si>
    <t>&lt;1000g</t>
  </si>
  <si>
    <t>1000 - 1499g</t>
  </si>
  <si>
    <t>1500 - 2499g</t>
  </si>
  <si>
    <t>&gt;2500g</t>
  </si>
  <si>
    <t>TEMPO DE PERMANÊNCIA</t>
  </si>
  <si>
    <t>até 3 dias</t>
  </si>
  <si>
    <t>4 - 6 dias</t>
  </si>
  <si>
    <t>7 - 14 dias</t>
  </si>
  <si>
    <t>15 - 21 dias</t>
  </si>
  <si>
    <t>22 - 28 dias</t>
  </si>
  <si>
    <t>&gt; 28 dias</t>
  </si>
  <si>
    <t>MOTIVO DE RETIRADA</t>
  </si>
  <si>
    <t>Término tratamento</t>
  </si>
  <si>
    <t>Retirado antes do término tratamento</t>
  </si>
  <si>
    <t>Sinais flogísricos - sem localização</t>
  </si>
  <si>
    <t>Sinais flogísticos - periférico</t>
  </si>
  <si>
    <t>Sinais flogísticos - central</t>
  </si>
  <si>
    <t>Obstrução</t>
  </si>
  <si>
    <t>Ruptura</t>
  </si>
  <si>
    <t>Saída espontânea</t>
  </si>
  <si>
    <t>Iniciar antifúngico</t>
  </si>
  <si>
    <t>óbito</t>
  </si>
  <si>
    <t>Periférico</t>
  </si>
  <si>
    <t>Outros</t>
  </si>
  <si>
    <t>Não informado (incluindo o transferido)</t>
  </si>
  <si>
    <t>Transferido</t>
  </si>
  <si>
    <t>VEIA CATETERIZADA</t>
  </si>
  <si>
    <t>Cefálica</t>
  </si>
  <si>
    <t>x</t>
  </si>
  <si>
    <t xml:space="preserve">Basílica </t>
  </si>
  <si>
    <t>Axilar</t>
  </si>
  <si>
    <t xml:space="preserve">Jugular externa </t>
  </si>
  <si>
    <t xml:space="preserve">Temporal </t>
  </si>
  <si>
    <t xml:space="preserve">Retro-auricular </t>
  </si>
  <si>
    <t>mediana cubital</t>
  </si>
  <si>
    <t>Safena</t>
  </si>
  <si>
    <t>Outras</t>
  </si>
  <si>
    <t>X</t>
  </si>
  <si>
    <t>LOCALIZAÇÃO DA PONTA DO PICC</t>
  </si>
  <si>
    <t>Central</t>
  </si>
  <si>
    <t>Não Central (Periférico/midline)</t>
  </si>
  <si>
    <t>Sem registro</t>
  </si>
  <si>
    <t>OUTROS (artéria)</t>
  </si>
  <si>
    <t xml:space="preserve">Midline (consta nos periféricos) </t>
  </si>
  <si>
    <t>NÚMERO DE PUNÇOES</t>
  </si>
  <si>
    <t xml:space="preserve">1 a 2 </t>
  </si>
  <si>
    <t>3 a 6</t>
  </si>
  <si>
    <t>7 ou mais</t>
  </si>
  <si>
    <t>Total de punções por ano</t>
  </si>
  <si>
    <t>DIAGNÓSTICO MÉDICO</t>
  </si>
  <si>
    <t>Prematuridade + SDR/DMH*</t>
  </si>
  <si>
    <t>Prematuridade</t>
  </si>
  <si>
    <t>Prematuridade associada a outras condições</t>
  </si>
  <si>
    <t xml:space="preserve">Prematuridade + hipóxia </t>
  </si>
  <si>
    <t>RNT + BAM*</t>
  </si>
  <si>
    <t xml:space="preserve">Prematuridade + anóxia perinatal* </t>
  </si>
  <si>
    <t>RNT * (SDR/DPR/ANOXIA)</t>
  </si>
  <si>
    <t>Outros (cardioparia?malformação)</t>
  </si>
  <si>
    <t xml:space="preserve"> *associado ou não a outras condições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</si>
</sst>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d/m/yy;@"/>
  </numFmts>
  <fonts count="10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name val="Verdana"/>
      <family val="2"/>
    </font>
    <font>
      <sz val="10"/>
      <color rgb="FFFF0000"/>
      <name val="Verdana"/>
      <family val="2"/>
    </font>
    <font>
      <sz val="10"/>
      <color indexed="10"/>
      <name val="Verdana"/>
      <family val="2"/>
    </font>
    <font>
      <sz val="10"/>
      <color rgb="FF00B050"/>
      <name val="Verdana"/>
      <family val="2"/>
    </font>
    <font>
      <sz val="10"/>
      <color rgb="FF000000"/>
      <name val="Verdana"/>
      <family val="2"/>
    </font>
    <font>
      <b/>
      <sz val="14"/>
      <color theme="1"/>
      <name val="Browallia New"/>
      <family val="2"/>
    </font>
    <font>
      <sz val="14"/>
      <color theme="1"/>
      <name val="Browallia New"/>
      <family val="2"/>
    </font>
    <font>
      <sz val="12"/>
      <color theme="1"/>
      <name val="Browallia New"/>
      <family val="2"/>
    </font>
  </fonts>
  <fills count="2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A4CD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249977111117893"/>
        <bgColor rgb="FF000000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66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right" vertical="center"/>
    </xf>
    <xf numFmtId="49" fontId="1" fillId="5" borderId="5" xfId="0" applyNumberFormat="1" applyFont="1" applyFill="1" applyBorder="1" applyAlignment="1">
      <alignment horizontal="right" vertical="center"/>
    </xf>
    <xf numFmtId="0" fontId="1" fillId="0" borderId="8" xfId="0" applyFont="1" applyFill="1" applyBorder="1" applyAlignment="1">
      <alignment horizontal="center" vertical="center"/>
    </xf>
    <xf numFmtId="49" fontId="1" fillId="0" borderId="8" xfId="0" applyNumberFormat="1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right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right" vertical="center"/>
    </xf>
    <xf numFmtId="0" fontId="1" fillId="7" borderId="5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5" fillId="7" borderId="8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right" vertical="center"/>
    </xf>
    <xf numFmtId="0" fontId="1" fillId="4" borderId="0" xfId="0" applyFont="1" applyFill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164" fontId="6" fillId="9" borderId="5" xfId="0" applyNumberFormat="1" applyFont="1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11" borderId="5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6" fillId="12" borderId="5" xfId="0" applyNumberFormat="1" applyFont="1" applyFill="1" applyBorder="1" applyAlignment="1">
      <alignment horizontal="center" vertical="center"/>
    </xf>
    <xf numFmtId="0" fontId="1" fillId="13" borderId="5" xfId="0" applyFont="1" applyFill="1" applyBorder="1" applyAlignment="1">
      <alignment horizontal="center" vertical="center"/>
    </xf>
    <xf numFmtId="0" fontId="1" fillId="14" borderId="5" xfId="0" applyFont="1" applyFill="1" applyBorder="1" applyAlignment="1">
      <alignment horizontal="center" vertical="center"/>
    </xf>
    <xf numFmtId="0" fontId="1" fillId="15" borderId="5" xfId="0" applyFont="1" applyFill="1" applyBorder="1" applyAlignment="1">
      <alignment horizontal="center" vertical="center" wrapText="1"/>
    </xf>
    <xf numFmtId="0" fontId="1" fillId="15" borderId="5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/>
    </xf>
    <xf numFmtId="164" fontId="6" fillId="16" borderId="5" xfId="0" applyNumberFormat="1" applyFont="1" applyFill="1" applyBorder="1" applyAlignment="1">
      <alignment horizontal="center" vertical="center" wrapText="1"/>
    </xf>
    <xf numFmtId="0" fontId="1" fillId="17" borderId="5" xfId="0" applyFont="1" applyFill="1" applyBorder="1" applyAlignment="1">
      <alignment horizontal="center" vertical="center"/>
    </xf>
    <xf numFmtId="165" fontId="2" fillId="18" borderId="5" xfId="0" applyNumberFormat="1" applyFont="1" applyFill="1" applyBorder="1" applyAlignment="1">
      <alignment horizontal="center" vertical="center"/>
    </xf>
    <xf numFmtId="0" fontId="1" fillId="18" borderId="5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center" vertical="center" wrapText="1"/>
    </xf>
    <xf numFmtId="0" fontId="1" fillId="19" borderId="5" xfId="0" applyFont="1" applyFill="1" applyBorder="1" applyAlignment="1">
      <alignment horizontal="center" vertical="center"/>
    </xf>
    <xf numFmtId="0" fontId="6" fillId="19" borderId="8" xfId="0" applyFont="1" applyFill="1" applyBorder="1" applyAlignment="1">
      <alignment horizontal="center" vertical="center" wrapText="1"/>
    </xf>
    <xf numFmtId="0" fontId="1" fillId="19" borderId="8" xfId="0" applyFont="1" applyFill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1" fillId="11" borderId="5" xfId="0" applyFont="1" applyFill="1" applyBorder="1" applyAlignment="1">
      <alignment horizontal="right" vertical="center"/>
    </xf>
    <xf numFmtId="0" fontId="1" fillId="11" borderId="5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0" xfId="0" applyFont="1" applyFill="1" applyBorder="1" applyAlignment="1">
      <alignment horizontal="center" vertical="center"/>
    </xf>
    <xf numFmtId="0" fontId="1" fillId="20" borderId="5" xfId="0" applyFont="1" applyFill="1" applyBorder="1" applyAlignment="1">
      <alignment horizontal="right" vertical="center"/>
    </xf>
    <xf numFmtId="0" fontId="1" fillId="21" borderId="5" xfId="0" applyFont="1" applyFill="1" applyBorder="1" applyAlignment="1">
      <alignment horizontal="right" vertical="center"/>
    </xf>
    <xf numFmtId="0" fontId="1" fillId="14" borderId="5" xfId="0" applyFont="1" applyFill="1" applyBorder="1" applyAlignment="1">
      <alignment horizontal="right" vertical="center"/>
    </xf>
    <xf numFmtId="0" fontId="1" fillId="22" borderId="5" xfId="0" applyFont="1" applyFill="1" applyBorder="1" applyAlignment="1">
      <alignment horizontal="right" vertical="center"/>
    </xf>
    <xf numFmtId="0" fontId="1" fillId="23" borderId="0" xfId="0" applyFont="1" applyFill="1" applyBorder="1" applyAlignment="1">
      <alignment horizontal="right" vertical="center"/>
    </xf>
    <xf numFmtId="0" fontId="1" fillId="24" borderId="0" xfId="0" applyFont="1" applyFill="1" applyBorder="1" applyAlignment="1">
      <alignment horizontal="right" vertical="center"/>
    </xf>
    <xf numFmtId="0" fontId="1" fillId="25" borderId="0" xfId="0" applyFont="1" applyFill="1" applyBorder="1" applyAlignment="1">
      <alignment horizontal="right" vertical="center"/>
    </xf>
    <xf numFmtId="0" fontId="1" fillId="26" borderId="0" xfId="0" applyFont="1" applyFill="1" applyBorder="1" applyAlignment="1">
      <alignment horizontal="right" vertical="center"/>
    </xf>
    <xf numFmtId="0" fontId="1" fillId="5" borderId="0" xfId="0" applyFont="1" applyFill="1" applyBorder="1" applyAlignment="1">
      <alignment horizontal="right" vertical="center"/>
    </xf>
    <xf numFmtId="0" fontId="1" fillId="5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46"/>
  <sheetViews>
    <sheetView tabSelected="1" workbookViewId="0">
      <selection activeCell="A16" sqref="A16"/>
    </sheetView>
  </sheetViews>
  <sheetFormatPr defaultRowHeight="18"/>
  <cols>
    <col min="1" max="1" width="38.7109375" style="88" customWidth="1"/>
    <col min="2" max="3" width="7.5703125" style="89" bestFit="1" customWidth="1"/>
    <col min="4" max="4" width="7.28515625" style="89" customWidth="1"/>
    <col min="5" max="5" width="6.5703125" style="89" customWidth="1"/>
    <col min="6" max="8" width="5.7109375" style="89" customWidth="1"/>
    <col min="9" max="9" width="20.140625" style="90" bestFit="1" customWidth="1"/>
    <col min="10" max="10" width="13.7109375" style="90" bestFit="1" customWidth="1"/>
    <col min="11" max="11" width="13.7109375" style="93" bestFit="1" customWidth="1"/>
    <col min="12" max="12" width="15.140625" style="94" bestFit="1" customWidth="1"/>
  </cols>
  <sheetData>
    <row r="1" spans="1:12" ht="15.75" thickBot="1">
      <c r="A1" s="1"/>
      <c r="B1" s="2"/>
      <c r="C1" s="2"/>
      <c r="D1" s="2" t="s">
        <v>0</v>
      </c>
      <c r="E1" s="2"/>
      <c r="F1" s="2"/>
      <c r="G1" s="2"/>
      <c r="H1" s="3"/>
      <c r="I1" s="4"/>
      <c r="J1" s="4"/>
      <c r="K1" s="91"/>
      <c r="L1" s="92"/>
    </row>
    <row r="2" spans="1:12" ht="15">
      <c r="A2" s="5"/>
      <c r="B2" s="6">
        <v>2007</v>
      </c>
      <c r="C2" s="6">
        <v>2008</v>
      </c>
      <c r="D2" s="6">
        <v>2009</v>
      </c>
      <c r="E2" s="6">
        <v>2010</v>
      </c>
      <c r="F2" s="6">
        <v>2011</v>
      </c>
      <c r="G2" s="6">
        <v>2012</v>
      </c>
      <c r="H2" s="6">
        <v>2013</v>
      </c>
      <c r="I2" s="7" t="s">
        <v>1</v>
      </c>
      <c r="J2" s="4"/>
      <c r="K2" s="91"/>
      <c r="L2" s="92"/>
    </row>
    <row r="3" spans="1:12" ht="15">
      <c r="A3" s="8" t="s">
        <v>2</v>
      </c>
      <c r="B3" s="9">
        <v>0</v>
      </c>
      <c r="C3" s="9">
        <v>0</v>
      </c>
      <c r="D3" s="9">
        <v>0</v>
      </c>
      <c r="E3" s="9">
        <v>5</v>
      </c>
      <c r="F3" s="9">
        <v>10</v>
      </c>
      <c r="G3" s="9">
        <v>10</v>
      </c>
      <c r="H3" s="9">
        <v>4</v>
      </c>
      <c r="I3" s="4">
        <f t="shared" ref="I3:I15" si="0">SUM(B3:H3)</f>
        <v>29</v>
      </c>
      <c r="J3" s="4"/>
      <c r="K3" s="91"/>
      <c r="L3" s="92"/>
    </row>
    <row r="4" spans="1:12" ht="15">
      <c r="A4" s="8" t="s">
        <v>3</v>
      </c>
      <c r="B4" s="9">
        <v>0</v>
      </c>
      <c r="C4" s="9">
        <v>0</v>
      </c>
      <c r="D4" s="9">
        <v>0</v>
      </c>
      <c r="E4" s="9">
        <v>1</v>
      </c>
      <c r="F4" s="9">
        <v>3</v>
      </c>
      <c r="G4" s="9">
        <v>2</v>
      </c>
      <c r="H4" s="9">
        <v>0</v>
      </c>
      <c r="I4" s="4">
        <f t="shared" si="0"/>
        <v>6</v>
      </c>
      <c r="J4" s="4"/>
      <c r="K4" s="91"/>
      <c r="L4" s="92"/>
    </row>
    <row r="5" spans="1:12" ht="15">
      <c r="A5" s="8" t="s">
        <v>4</v>
      </c>
      <c r="B5" s="10">
        <f t="shared" ref="B5:H5" si="1">SUM(B3:B4)</f>
        <v>0</v>
      </c>
      <c r="C5" s="10">
        <f t="shared" si="1"/>
        <v>0</v>
      </c>
      <c r="D5" s="10">
        <f t="shared" si="1"/>
        <v>0</v>
      </c>
      <c r="E5" s="10">
        <f t="shared" si="1"/>
        <v>6</v>
      </c>
      <c r="F5" s="10">
        <f t="shared" si="1"/>
        <v>13</v>
      </c>
      <c r="G5" s="10">
        <f t="shared" si="1"/>
        <v>12</v>
      </c>
      <c r="H5" s="10">
        <f t="shared" si="1"/>
        <v>4</v>
      </c>
      <c r="I5" s="10">
        <f t="shared" si="0"/>
        <v>35</v>
      </c>
      <c r="J5" s="4"/>
      <c r="K5" s="91"/>
      <c r="L5" s="92"/>
    </row>
    <row r="6" spans="1:12" ht="15">
      <c r="A6" s="8" t="s">
        <v>5</v>
      </c>
      <c r="B6" s="9">
        <v>36</v>
      </c>
      <c r="C6" s="9">
        <v>124</v>
      </c>
      <c r="D6" s="9">
        <v>134</v>
      </c>
      <c r="E6" s="9">
        <v>173</v>
      </c>
      <c r="F6" s="9">
        <v>243</v>
      </c>
      <c r="G6" s="9">
        <v>245</v>
      </c>
      <c r="H6" s="9">
        <v>365</v>
      </c>
      <c r="I6" s="4">
        <f t="shared" si="0"/>
        <v>1320</v>
      </c>
      <c r="J6" s="4"/>
      <c r="K6" s="91"/>
      <c r="L6" s="92"/>
    </row>
    <row r="7" spans="1:12" ht="15.75" thickBot="1">
      <c r="A7" s="8" t="s">
        <v>6</v>
      </c>
      <c r="B7" s="9">
        <v>0</v>
      </c>
      <c r="C7" s="9">
        <v>2</v>
      </c>
      <c r="D7" s="9">
        <v>0</v>
      </c>
      <c r="E7" s="9">
        <v>67</v>
      </c>
      <c r="F7" s="9">
        <v>71</v>
      </c>
      <c r="G7" s="9">
        <v>52</v>
      </c>
      <c r="H7" s="9">
        <v>87</v>
      </c>
      <c r="I7" s="4">
        <f t="shared" si="0"/>
        <v>279</v>
      </c>
      <c r="J7" s="4"/>
      <c r="K7" s="91"/>
      <c r="L7" s="92"/>
    </row>
    <row r="8" spans="1:12" ht="15.75" thickBot="1">
      <c r="A8" s="11" t="s">
        <v>7</v>
      </c>
      <c r="B8" s="11">
        <f t="shared" ref="B8:G8" si="2">SUM(B6:B7)</f>
        <v>36</v>
      </c>
      <c r="C8" s="11">
        <f t="shared" si="2"/>
        <v>126</v>
      </c>
      <c r="D8" s="11">
        <f t="shared" si="2"/>
        <v>134</v>
      </c>
      <c r="E8" s="11">
        <f t="shared" si="2"/>
        <v>240</v>
      </c>
      <c r="F8" s="11">
        <f t="shared" si="2"/>
        <v>314</v>
      </c>
      <c r="G8" s="11">
        <f t="shared" si="2"/>
        <v>297</v>
      </c>
      <c r="H8" s="12">
        <v>452</v>
      </c>
      <c r="I8" s="13">
        <f t="shared" si="0"/>
        <v>1599</v>
      </c>
      <c r="J8" s="4"/>
      <c r="K8" s="91" t="s">
        <v>8</v>
      </c>
      <c r="L8" s="92"/>
    </row>
    <row r="9" spans="1:12" ht="15">
      <c r="A9" s="8" t="s">
        <v>9</v>
      </c>
      <c r="B9" s="9">
        <v>36</v>
      </c>
      <c r="C9" s="9">
        <v>110</v>
      </c>
      <c r="D9" s="9">
        <v>114</v>
      </c>
      <c r="E9" s="9">
        <v>141</v>
      </c>
      <c r="F9" s="9">
        <v>172</v>
      </c>
      <c r="G9" s="9">
        <v>166</v>
      </c>
      <c r="H9" s="9">
        <v>253</v>
      </c>
      <c r="I9" s="4">
        <f t="shared" si="0"/>
        <v>992</v>
      </c>
      <c r="J9" s="4">
        <v>2007</v>
      </c>
      <c r="K9" s="14">
        <v>36</v>
      </c>
      <c r="L9" s="92">
        <f>K9/K16</f>
        <v>2.9900332225913623E-2</v>
      </c>
    </row>
    <row r="10" spans="1:12" ht="15">
      <c r="A10" s="8" t="s">
        <v>10</v>
      </c>
      <c r="B10" s="9">
        <v>0</v>
      </c>
      <c r="C10" s="9">
        <v>12</v>
      </c>
      <c r="D10" s="9">
        <v>17</v>
      </c>
      <c r="E10" s="9">
        <v>24</v>
      </c>
      <c r="F10" s="9">
        <v>50</v>
      </c>
      <c r="G10" s="9">
        <v>53</v>
      </c>
      <c r="H10" s="9">
        <v>58</v>
      </c>
      <c r="I10" s="4">
        <f t="shared" si="0"/>
        <v>214</v>
      </c>
      <c r="J10" s="4">
        <v>2008</v>
      </c>
      <c r="K10" s="14">
        <v>112</v>
      </c>
      <c r="L10" s="92">
        <f>K10/K16</f>
        <v>9.3023255813953487E-2</v>
      </c>
    </row>
    <row r="11" spans="1:12" ht="15">
      <c r="A11" s="8" t="s">
        <v>11</v>
      </c>
      <c r="B11" s="9">
        <v>0</v>
      </c>
      <c r="C11" s="9">
        <v>2</v>
      </c>
      <c r="D11" s="9">
        <v>3</v>
      </c>
      <c r="E11" s="9">
        <v>5</v>
      </c>
      <c r="F11" s="9">
        <v>17</v>
      </c>
      <c r="G11" s="9">
        <v>20</v>
      </c>
      <c r="H11" s="9">
        <v>32</v>
      </c>
      <c r="I11" s="4">
        <f t="shared" si="0"/>
        <v>79</v>
      </c>
      <c r="J11" s="4">
        <v>2009</v>
      </c>
      <c r="K11" s="14">
        <v>114</v>
      </c>
      <c r="L11" s="92">
        <f>K11/K16</f>
        <v>9.4684385382059796E-2</v>
      </c>
    </row>
    <row r="12" spans="1:12" ht="15">
      <c r="A12" s="8" t="s">
        <v>12</v>
      </c>
      <c r="B12" s="9">
        <v>0</v>
      </c>
      <c r="C12" s="9">
        <v>0</v>
      </c>
      <c r="D12" s="9">
        <v>0</v>
      </c>
      <c r="E12" s="9">
        <v>1</v>
      </c>
      <c r="F12" s="9">
        <v>3</v>
      </c>
      <c r="G12" s="9">
        <v>3</v>
      </c>
      <c r="H12" s="9">
        <v>15</v>
      </c>
      <c r="I12" s="4">
        <f t="shared" si="0"/>
        <v>22</v>
      </c>
      <c r="J12" s="4">
        <v>2010</v>
      </c>
      <c r="K12" s="14">
        <v>192</v>
      </c>
      <c r="L12" s="92">
        <f>K12/K16</f>
        <v>0.15946843853820597</v>
      </c>
    </row>
    <row r="13" spans="1:12" ht="15">
      <c r="A13" s="8" t="s">
        <v>13</v>
      </c>
      <c r="B13" s="9">
        <v>0</v>
      </c>
      <c r="C13" s="9">
        <v>0</v>
      </c>
      <c r="D13" s="9">
        <v>0</v>
      </c>
      <c r="E13" s="9">
        <v>1</v>
      </c>
      <c r="F13" s="9">
        <v>1</v>
      </c>
      <c r="G13" s="9">
        <v>1</v>
      </c>
      <c r="H13" s="9">
        <v>5</v>
      </c>
      <c r="I13" s="4">
        <f t="shared" si="0"/>
        <v>8</v>
      </c>
      <c r="J13" s="4">
        <v>2011</v>
      </c>
      <c r="K13" s="14">
        <v>223</v>
      </c>
      <c r="L13" s="92">
        <f>K13/K16</f>
        <v>0.18521594684385381</v>
      </c>
    </row>
    <row r="14" spans="1:12" ht="15">
      <c r="A14" s="8" t="s">
        <v>14</v>
      </c>
      <c r="B14" s="9">
        <v>0</v>
      </c>
      <c r="C14" s="9">
        <v>0</v>
      </c>
      <c r="D14" s="9">
        <v>0</v>
      </c>
      <c r="E14" s="9">
        <v>1</v>
      </c>
      <c r="F14" s="9">
        <v>0</v>
      </c>
      <c r="G14" s="9">
        <v>1</v>
      </c>
      <c r="H14" s="9">
        <v>2</v>
      </c>
      <c r="I14" s="4">
        <f t="shared" si="0"/>
        <v>4</v>
      </c>
      <c r="J14" s="4">
        <v>2012</v>
      </c>
      <c r="K14" s="14">
        <v>207</v>
      </c>
      <c r="L14" s="92">
        <f>K14/K16</f>
        <v>0.17192691029900331</v>
      </c>
    </row>
    <row r="15" spans="1:12" ht="15">
      <c r="A15" s="8" t="s">
        <v>15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1</v>
      </c>
      <c r="H15" s="15">
        <v>0</v>
      </c>
      <c r="I15" s="4">
        <f t="shared" si="0"/>
        <v>1</v>
      </c>
      <c r="J15" s="4">
        <v>2013</v>
      </c>
      <c r="K15" s="14">
        <v>320</v>
      </c>
      <c r="L15" s="92">
        <f>K15/K16</f>
        <v>0.26578073089700999</v>
      </c>
    </row>
    <row r="16" spans="1:12" ht="15">
      <c r="A16" s="16" t="s">
        <v>16</v>
      </c>
      <c r="B16" s="17">
        <v>0</v>
      </c>
      <c r="C16" s="17">
        <v>2</v>
      </c>
      <c r="D16" s="17">
        <v>0</v>
      </c>
      <c r="E16" s="17">
        <v>51</v>
      </c>
      <c r="F16" s="17">
        <v>51</v>
      </c>
      <c r="G16" s="17">
        <v>40</v>
      </c>
      <c r="H16" s="18">
        <v>67</v>
      </c>
      <c r="I16" s="19">
        <f t="shared" ref="I16:I22" si="3">SUM(B16:H16)</f>
        <v>211</v>
      </c>
      <c r="J16" s="4"/>
      <c r="K16" s="91">
        <f>SUM(K9:K15)</f>
        <v>1204</v>
      </c>
      <c r="L16" s="92"/>
    </row>
    <row r="17" spans="1:12" ht="15">
      <c r="A17" s="16" t="s">
        <v>17</v>
      </c>
      <c r="B17" s="17">
        <v>0</v>
      </c>
      <c r="C17" s="17">
        <v>0</v>
      </c>
      <c r="D17" s="17">
        <v>0</v>
      </c>
      <c r="E17" s="17">
        <v>13</v>
      </c>
      <c r="F17" s="17">
        <v>13</v>
      </c>
      <c r="G17" s="17">
        <v>6</v>
      </c>
      <c r="H17" s="18">
        <v>13</v>
      </c>
      <c r="I17" s="19">
        <f t="shared" si="3"/>
        <v>45</v>
      </c>
      <c r="J17" s="4"/>
      <c r="K17" s="91"/>
      <c r="L17" s="92"/>
    </row>
    <row r="18" spans="1:12" ht="15">
      <c r="A18" s="16" t="s">
        <v>18</v>
      </c>
      <c r="B18" s="17">
        <v>0</v>
      </c>
      <c r="C18" s="17">
        <v>0</v>
      </c>
      <c r="D18" s="17">
        <v>0</v>
      </c>
      <c r="E18" s="17">
        <v>3</v>
      </c>
      <c r="F18" s="17">
        <v>4</v>
      </c>
      <c r="G18" s="17">
        <v>3</v>
      </c>
      <c r="H18" s="18">
        <v>5</v>
      </c>
      <c r="I18" s="19">
        <f t="shared" si="3"/>
        <v>15</v>
      </c>
      <c r="J18" s="4"/>
      <c r="K18" s="91"/>
      <c r="L18" s="92"/>
    </row>
    <row r="19" spans="1:12" ht="15">
      <c r="A19" s="16" t="s">
        <v>19</v>
      </c>
      <c r="B19" s="17">
        <v>0</v>
      </c>
      <c r="C19" s="17">
        <v>0</v>
      </c>
      <c r="D19" s="17">
        <v>0</v>
      </c>
      <c r="E19" s="17">
        <v>0</v>
      </c>
      <c r="F19" s="17">
        <v>1</v>
      </c>
      <c r="G19" s="17">
        <v>0</v>
      </c>
      <c r="H19" s="18">
        <v>1</v>
      </c>
      <c r="I19" s="19">
        <f t="shared" si="3"/>
        <v>2</v>
      </c>
      <c r="J19" s="4"/>
      <c r="K19" s="91"/>
      <c r="L19" s="92"/>
    </row>
    <row r="20" spans="1:12" ht="15">
      <c r="A20" s="16" t="s">
        <v>20</v>
      </c>
      <c r="B20" s="17">
        <v>0</v>
      </c>
      <c r="C20" s="17">
        <v>0</v>
      </c>
      <c r="D20" s="17">
        <v>0</v>
      </c>
      <c r="E20" s="17">
        <v>0</v>
      </c>
      <c r="F20" s="17">
        <v>1</v>
      </c>
      <c r="G20" s="17">
        <v>0</v>
      </c>
      <c r="H20" s="18">
        <v>1</v>
      </c>
      <c r="I20" s="19">
        <f t="shared" si="3"/>
        <v>2</v>
      </c>
      <c r="J20" s="4"/>
      <c r="K20" s="91"/>
      <c r="L20" s="92"/>
    </row>
    <row r="21" spans="1:12" ht="15">
      <c r="A21" s="16" t="s">
        <v>21</v>
      </c>
      <c r="B21" s="17">
        <v>0</v>
      </c>
      <c r="C21" s="17">
        <v>0</v>
      </c>
      <c r="D21" s="17">
        <v>0</v>
      </c>
      <c r="E21" s="17">
        <v>0</v>
      </c>
      <c r="F21" s="17">
        <v>1</v>
      </c>
      <c r="G21" s="17">
        <v>0</v>
      </c>
      <c r="H21" s="18">
        <v>0</v>
      </c>
      <c r="I21" s="19">
        <f t="shared" si="3"/>
        <v>1</v>
      </c>
      <c r="J21" s="4"/>
      <c r="K21" s="91"/>
      <c r="L21" s="92"/>
    </row>
    <row r="22" spans="1:12" ht="15">
      <c r="A22" s="16" t="s">
        <v>22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3</v>
      </c>
      <c r="H22" s="17">
        <v>0</v>
      </c>
      <c r="I22" s="19">
        <f t="shared" si="3"/>
        <v>3</v>
      </c>
      <c r="J22" s="4"/>
      <c r="K22" s="91"/>
      <c r="L22" s="92"/>
    </row>
    <row r="23" spans="1:12" ht="15">
      <c r="A23" s="11" t="s">
        <v>7</v>
      </c>
      <c r="B23" s="20">
        <f t="shared" ref="B23:G23" si="4">SUM(B9:B22)</f>
        <v>36</v>
      </c>
      <c r="C23" s="20">
        <f t="shared" si="4"/>
        <v>126</v>
      </c>
      <c r="D23" s="20">
        <f t="shared" si="4"/>
        <v>134</v>
      </c>
      <c r="E23" s="20">
        <f t="shared" si="4"/>
        <v>240</v>
      </c>
      <c r="F23" s="20">
        <f t="shared" si="4"/>
        <v>314</v>
      </c>
      <c r="G23" s="20">
        <f t="shared" si="4"/>
        <v>297</v>
      </c>
      <c r="H23" s="20">
        <f>SUM(H9,H10,H12,H13,H14,H15,H16,H17,H11,H18,H19,H20,H21,H22)</f>
        <v>452</v>
      </c>
      <c r="I23" s="20">
        <f>SUM(B23:H23)</f>
        <v>1599</v>
      </c>
      <c r="J23" s="4"/>
      <c r="K23" s="91"/>
      <c r="L23" s="92"/>
    </row>
    <row r="24" spans="1:12" ht="15">
      <c r="A24" s="11" t="s">
        <v>23</v>
      </c>
      <c r="B24" s="20">
        <f>SUM(B9,B16)</f>
        <v>36</v>
      </c>
      <c r="C24" s="20">
        <f>SUM(C9,C16)</f>
        <v>112</v>
      </c>
      <c r="D24" s="20">
        <f>SUM(D9,D16)</f>
        <v>114</v>
      </c>
      <c r="E24" s="20">
        <f>SUM(E9,E16)</f>
        <v>192</v>
      </c>
      <c r="F24" s="20">
        <f>SUM(F9,F16)</f>
        <v>223</v>
      </c>
      <c r="G24" s="20">
        <f>SUM(G9,G15,G16)</f>
        <v>207</v>
      </c>
      <c r="H24" s="21">
        <f>SUM(H9,H16)</f>
        <v>320</v>
      </c>
      <c r="I24" s="22">
        <f>SUM(B24:H24)</f>
        <v>1204</v>
      </c>
      <c r="J24" s="4"/>
      <c r="K24" s="91"/>
      <c r="L24" s="92"/>
    </row>
    <row r="25" spans="1:12" ht="15">
      <c r="A25" s="10" t="s">
        <v>24</v>
      </c>
      <c r="B25" s="23"/>
      <c r="C25" s="23"/>
      <c r="D25" s="23"/>
      <c r="E25" s="23"/>
      <c r="F25" s="23"/>
      <c r="G25" s="23"/>
      <c r="H25" s="24"/>
      <c r="I25" s="4"/>
      <c r="J25" s="4" t="s">
        <v>25</v>
      </c>
      <c r="K25" s="91" t="s">
        <v>26</v>
      </c>
      <c r="L25" s="92" t="s">
        <v>27</v>
      </c>
    </row>
    <row r="26" spans="1:12" ht="15">
      <c r="A26" s="19" t="s">
        <v>28</v>
      </c>
      <c r="B26" s="9">
        <v>12</v>
      </c>
      <c r="C26" s="9">
        <v>39</v>
      </c>
      <c r="D26" s="9">
        <v>21</v>
      </c>
      <c r="E26" s="9">
        <v>34</v>
      </c>
      <c r="F26" s="9">
        <v>31</v>
      </c>
      <c r="G26" s="9">
        <v>38</v>
      </c>
      <c r="H26" s="9">
        <v>41</v>
      </c>
      <c r="I26" s="4">
        <f t="shared" ref="I26:I31" si="5">SUM(B26:H26)</f>
        <v>216</v>
      </c>
      <c r="J26" s="4">
        <f>STDEV(B26:H26)</f>
        <v>10.668154658117956</v>
      </c>
      <c r="K26" s="91">
        <f>AVERAGE(B26:H26)</f>
        <v>30.857142857142858</v>
      </c>
      <c r="L26" s="92">
        <f>(I26/I31)</f>
        <v>0.17940199335548174</v>
      </c>
    </row>
    <row r="27" spans="1:12" ht="15">
      <c r="A27" s="19" t="s">
        <v>29</v>
      </c>
      <c r="B27" s="9">
        <v>14</v>
      </c>
      <c r="C27" s="9">
        <v>45</v>
      </c>
      <c r="D27" s="9">
        <v>42</v>
      </c>
      <c r="E27" s="9">
        <v>55</v>
      </c>
      <c r="F27" s="9">
        <v>51</v>
      </c>
      <c r="G27" s="9">
        <v>70</v>
      </c>
      <c r="H27" s="9">
        <v>81</v>
      </c>
      <c r="I27" s="4">
        <f t="shared" si="5"/>
        <v>358</v>
      </c>
      <c r="J27" s="4">
        <f t="shared" ref="J27:J90" si="6">STDEV(B27:H27)</f>
        <v>21.458708965736736</v>
      </c>
      <c r="K27" s="91">
        <f t="shared" ref="K27:K90" si="7">AVERAGE(B27:H27)</f>
        <v>51.142857142857146</v>
      </c>
      <c r="L27" s="92">
        <f>(I27/I31)</f>
        <v>0.29734219269102991</v>
      </c>
    </row>
    <row r="28" spans="1:12" ht="15">
      <c r="A28" s="19" t="s">
        <v>30</v>
      </c>
      <c r="B28" s="9">
        <v>8</v>
      </c>
      <c r="C28" s="9">
        <v>23</v>
      </c>
      <c r="D28" s="9">
        <v>43</v>
      </c>
      <c r="E28" s="9">
        <v>68</v>
      </c>
      <c r="F28" s="9">
        <v>79</v>
      </c>
      <c r="G28" s="9">
        <v>60</v>
      </c>
      <c r="H28" s="9">
        <v>111</v>
      </c>
      <c r="I28" s="4">
        <f t="shared" si="5"/>
        <v>392</v>
      </c>
      <c r="J28" s="4">
        <f t="shared" si="6"/>
        <v>34.823363804587672</v>
      </c>
      <c r="K28" s="91">
        <f t="shared" si="7"/>
        <v>56</v>
      </c>
      <c r="L28" s="92">
        <f>(I28/I31)</f>
        <v>0.32558139534883723</v>
      </c>
    </row>
    <row r="29" spans="1:12" ht="15">
      <c r="A29" s="19" t="s">
        <v>31</v>
      </c>
      <c r="B29" s="9">
        <v>2</v>
      </c>
      <c r="C29" s="9">
        <v>4</v>
      </c>
      <c r="D29" s="9">
        <v>8</v>
      </c>
      <c r="E29" s="9">
        <v>35</v>
      </c>
      <c r="F29" s="9">
        <v>59</v>
      </c>
      <c r="G29" s="9">
        <v>26</v>
      </c>
      <c r="H29" s="9">
        <v>80</v>
      </c>
      <c r="I29" s="4">
        <f t="shared" si="5"/>
        <v>214</v>
      </c>
      <c r="J29" s="4">
        <f t="shared" si="6"/>
        <v>29.787341510878647</v>
      </c>
      <c r="K29" s="91">
        <f t="shared" si="7"/>
        <v>30.571428571428573</v>
      </c>
      <c r="L29" s="92">
        <f>(I29/I31)</f>
        <v>0.17774086378737541</v>
      </c>
    </row>
    <row r="30" spans="1:12" ht="15">
      <c r="A30" s="19" t="s">
        <v>32</v>
      </c>
      <c r="B30" s="9">
        <v>0</v>
      </c>
      <c r="C30" s="9">
        <v>1</v>
      </c>
      <c r="D30" s="9">
        <v>0</v>
      </c>
      <c r="E30" s="9">
        <v>0</v>
      </c>
      <c r="F30" s="9">
        <v>3</v>
      </c>
      <c r="G30" s="9">
        <v>13</v>
      </c>
      <c r="H30" s="9">
        <v>7</v>
      </c>
      <c r="I30" s="4">
        <f t="shared" si="5"/>
        <v>24</v>
      </c>
      <c r="J30" s="4">
        <f t="shared" si="6"/>
        <v>4.9280538030458114</v>
      </c>
      <c r="K30" s="91">
        <f t="shared" si="7"/>
        <v>3.4285714285714284</v>
      </c>
      <c r="L30" s="92">
        <f>(I30/I31)</f>
        <v>1.9933554817275746E-2</v>
      </c>
    </row>
    <row r="31" spans="1:12" ht="15">
      <c r="A31" s="20" t="s">
        <v>33</v>
      </c>
      <c r="B31" s="20">
        <f>SUM(B26:B30)</f>
        <v>36</v>
      </c>
      <c r="C31" s="20">
        <f t="shared" ref="C31:H31" si="8">SUM(C26:C30)</f>
        <v>112</v>
      </c>
      <c r="D31" s="20">
        <f t="shared" si="8"/>
        <v>114</v>
      </c>
      <c r="E31" s="20">
        <f t="shared" si="8"/>
        <v>192</v>
      </c>
      <c r="F31" s="20">
        <f t="shared" si="8"/>
        <v>223</v>
      </c>
      <c r="G31" s="20">
        <f t="shared" si="8"/>
        <v>207</v>
      </c>
      <c r="H31" s="20">
        <f t="shared" si="8"/>
        <v>320</v>
      </c>
      <c r="I31" s="20">
        <f t="shared" si="5"/>
        <v>1204</v>
      </c>
      <c r="J31" s="4"/>
      <c r="K31" s="91"/>
      <c r="L31" s="92"/>
    </row>
    <row r="32" spans="1:12" ht="15">
      <c r="A32" s="10" t="s">
        <v>34</v>
      </c>
      <c r="B32" s="23"/>
      <c r="C32" s="23"/>
      <c r="D32" s="23"/>
      <c r="E32" s="23"/>
      <c r="F32" s="23"/>
      <c r="G32" s="23"/>
      <c r="H32" s="23"/>
      <c r="I32" s="4"/>
      <c r="J32" s="4"/>
      <c r="K32" s="91"/>
      <c r="L32" s="92"/>
    </row>
    <row r="33" spans="1:12" ht="15">
      <c r="A33" s="19" t="s">
        <v>35</v>
      </c>
      <c r="B33" s="9">
        <v>19</v>
      </c>
      <c r="C33" s="9">
        <v>58</v>
      </c>
      <c r="D33" s="9">
        <v>63</v>
      </c>
      <c r="E33" s="9">
        <v>100</v>
      </c>
      <c r="F33" s="9">
        <v>123</v>
      </c>
      <c r="G33" s="9">
        <v>99</v>
      </c>
      <c r="H33" s="9">
        <v>179</v>
      </c>
      <c r="I33" s="4">
        <f>SUM(B33:H33)</f>
        <v>641</v>
      </c>
      <c r="J33" s="4">
        <f t="shared" si="6"/>
        <v>51.587650792468871</v>
      </c>
      <c r="K33" s="91">
        <f t="shared" si="7"/>
        <v>91.571428571428569</v>
      </c>
      <c r="L33" s="92">
        <f>I33/1204</f>
        <v>0.53239202657807305</v>
      </c>
    </row>
    <row r="34" spans="1:12" ht="15">
      <c r="A34" s="19" t="s">
        <v>36</v>
      </c>
      <c r="B34" s="9">
        <v>17</v>
      </c>
      <c r="C34" s="9">
        <v>54</v>
      </c>
      <c r="D34" s="9">
        <v>50</v>
      </c>
      <c r="E34" s="9">
        <v>91</v>
      </c>
      <c r="F34" s="9">
        <v>94</v>
      </c>
      <c r="G34" s="9">
        <v>95</v>
      </c>
      <c r="H34" s="9">
        <v>131</v>
      </c>
      <c r="I34" s="4">
        <f>SUM(B34:H34)</f>
        <v>532</v>
      </c>
      <c r="J34" s="4">
        <f t="shared" si="6"/>
        <v>37.806525010020863</v>
      </c>
      <c r="K34" s="91">
        <f t="shared" si="7"/>
        <v>76</v>
      </c>
      <c r="L34" s="92">
        <f>I34/1204</f>
        <v>0.44186046511627908</v>
      </c>
    </row>
    <row r="35" spans="1:12" ht="15">
      <c r="A35" s="19" t="s">
        <v>37</v>
      </c>
      <c r="B35" s="9">
        <v>0</v>
      </c>
      <c r="C35" s="9">
        <v>0</v>
      </c>
      <c r="D35" s="9">
        <v>1</v>
      </c>
      <c r="E35" s="9">
        <v>0</v>
      </c>
      <c r="F35" s="9">
        <v>0</v>
      </c>
      <c r="G35" s="9">
        <v>1</v>
      </c>
      <c r="H35" s="9">
        <v>1</v>
      </c>
      <c r="I35" s="4">
        <f>SUM(B35:H35)</f>
        <v>3</v>
      </c>
      <c r="J35" s="4">
        <f>STDEV(B35:H35)</f>
        <v>0.53452248382484879</v>
      </c>
      <c r="K35" s="91">
        <f t="shared" si="7"/>
        <v>0.42857142857142855</v>
      </c>
      <c r="L35" s="92">
        <f>I35/1204</f>
        <v>2.4916943521594683E-3</v>
      </c>
    </row>
    <row r="36" spans="1:12" ht="15">
      <c r="A36" s="25" t="s">
        <v>32</v>
      </c>
      <c r="B36" s="26">
        <v>0</v>
      </c>
      <c r="C36" s="26">
        <v>0</v>
      </c>
      <c r="D36" s="26">
        <v>0</v>
      </c>
      <c r="E36" s="26">
        <v>1</v>
      </c>
      <c r="F36" s="26">
        <v>6</v>
      </c>
      <c r="G36" s="26">
        <v>12</v>
      </c>
      <c r="H36" s="26">
        <v>9</v>
      </c>
      <c r="I36" s="4">
        <f>SUM(B36:H36)</f>
        <v>28</v>
      </c>
      <c r="J36" s="4">
        <f t="shared" si="6"/>
        <v>5</v>
      </c>
      <c r="K36" s="91">
        <f t="shared" si="7"/>
        <v>4</v>
      </c>
      <c r="L36" s="92">
        <f>I36/1204</f>
        <v>2.3255813953488372E-2</v>
      </c>
    </row>
    <row r="37" spans="1:12" ht="15">
      <c r="A37" s="20" t="s">
        <v>33</v>
      </c>
      <c r="B37" s="11">
        <f t="shared" ref="B37:H37" si="9">SUM(B33:B36)</f>
        <v>36</v>
      </c>
      <c r="C37" s="11">
        <f t="shared" si="9"/>
        <v>112</v>
      </c>
      <c r="D37" s="11">
        <f t="shared" si="9"/>
        <v>114</v>
      </c>
      <c r="E37" s="11">
        <f t="shared" si="9"/>
        <v>192</v>
      </c>
      <c r="F37" s="11">
        <f t="shared" si="9"/>
        <v>223</v>
      </c>
      <c r="G37" s="11">
        <f t="shared" si="9"/>
        <v>207</v>
      </c>
      <c r="H37" s="11">
        <f t="shared" si="9"/>
        <v>320</v>
      </c>
      <c r="I37" s="11">
        <f>SUM(B37:H37)</f>
        <v>1204</v>
      </c>
      <c r="J37" s="4"/>
      <c r="K37" s="91"/>
      <c r="L37" s="92"/>
    </row>
    <row r="38" spans="1:12" ht="15">
      <c r="A38" s="6" t="s">
        <v>38</v>
      </c>
      <c r="B38" s="24"/>
      <c r="C38" s="24"/>
      <c r="D38" s="24"/>
      <c r="E38" s="24"/>
      <c r="F38" s="24"/>
      <c r="G38" s="24"/>
      <c r="H38" s="24"/>
      <c r="I38" s="4"/>
      <c r="J38" s="4"/>
      <c r="K38" s="91"/>
      <c r="L38" s="92"/>
    </row>
    <row r="39" spans="1:12" ht="15">
      <c r="A39" s="19" t="s">
        <v>39</v>
      </c>
      <c r="B39" s="9">
        <v>9</v>
      </c>
      <c r="C39" s="9">
        <v>54</v>
      </c>
      <c r="D39" s="9">
        <v>22</v>
      </c>
      <c r="E39" s="9">
        <v>29</v>
      </c>
      <c r="F39" s="9">
        <v>39</v>
      </c>
      <c r="G39" s="9">
        <v>54</v>
      </c>
      <c r="H39" s="9">
        <v>46</v>
      </c>
      <c r="I39" s="4">
        <f t="shared" ref="I39:I45" si="10">SUM(B39:H39)</f>
        <v>253</v>
      </c>
      <c r="J39" s="4">
        <f t="shared" si="6"/>
        <v>16.984586850323751</v>
      </c>
      <c r="K39" s="91">
        <f t="shared" si="7"/>
        <v>36.142857142857146</v>
      </c>
      <c r="L39" s="92">
        <f t="shared" ref="L39:L44" si="11">I39/1204</f>
        <v>0.21013289036544849</v>
      </c>
    </row>
    <row r="40" spans="1:12" ht="15">
      <c r="A40" s="19" t="s">
        <v>40</v>
      </c>
      <c r="B40" s="9">
        <v>25</v>
      </c>
      <c r="C40" s="9">
        <v>47</v>
      </c>
      <c r="D40" s="9">
        <v>77</v>
      </c>
      <c r="E40" s="9">
        <v>96</v>
      </c>
      <c r="F40" s="9">
        <v>102</v>
      </c>
      <c r="G40" s="9">
        <v>89</v>
      </c>
      <c r="H40" s="9">
        <v>148</v>
      </c>
      <c r="I40" s="4">
        <f t="shared" si="10"/>
        <v>584</v>
      </c>
      <c r="J40" s="4">
        <f t="shared" si="6"/>
        <v>39.761191895520192</v>
      </c>
      <c r="K40" s="91">
        <f t="shared" si="7"/>
        <v>83.428571428571431</v>
      </c>
      <c r="L40" s="92">
        <f t="shared" si="11"/>
        <v>0.4850498338870432</v>
      </c>
    </row>
    <row r="41" spans="1:12" ht="15">
      <c r="A41" s="19" t="s">
        <v>41</v>
      </c>
      <c r="B41" s="9">
        <v>1</v>
      </c>
      <c r="C41" s="9">
        <v>3</v>
      </c>
      <c r="D41" s="9">
        <v>9</v>
      </c>
      <c r="E41" s="9">
        <v>31</v>
      </c>
      <c r="F41" s="9">
        <v>35</v>
      </c>
      <c r="G41" s="9">
        <v>25</v>
      </c>
      <c r="H41" s="9">
        <v>48</v>
      </c>
      <c r="I41" s="4">
        <f t="shared" si="10"/>
        <v>152</v>
      </c>
      <c r="J41" s="4">
        <f t="shared" si="6"/>
        <v>17.820533902535821</v>
      </c>
      <c r="K41" s="91">
        <f t="shared" si="7"/>
        <v>21.714285714285715</v>
      </c>
      <c r="L41" s="92">
        <f t="shared" si="11"/>
        <v>0.12624584717607973</v>
      </c>
    </row>
    <row r="42" spans="1:12" ht="15">
      <c r="A42" s="19" t="s">
        <v>42</v>
      </c>
      <c r="B42" s="9">
        <v>1</v>
      </c>
      <c r="C42" s="9">
        <v>7</v>
      </c>
      <c r="D42" s="9">
        <v>6</v>
      </c>
      <c r="E42" s="9">
        <v>36</v>
      </c>
      <c r="F42" s="9">
        <v>44</v>
      </c>
      <c r="G42" s="9">
        <v>25</v>
      </c>
      <c r="H42" s="9">
        <v>67</v>
      </c>
      <c r="I42" s="4">
        <f t="shared" si="10"/>
        <v>186</v>
      </c>
      <c r="J42" s="4">
        <f t="shared" si="6"/>
        <v>24.116779379076462</v>
      </c>
      <c r="K42" s="91">
        <f t="shared" si="7"/>
        <v>26.571428571428573</v>
      </c>
      <c r="L42" s="92">
        <f t="shared" si="11"/>
        <v>0.15448504983388706</v>
      </c>
    </row>
    <row r="43" spans="1:12" ht="15">
      <c r="A43" s="19" t="s">
        <v>43</v>
      </c>
      <c r="B43" s="9">
        <v>0</v>
      </c>
      <c r="C43" s="9">
        <v>0</v>
      </c>
      <c r="D43" s="9">
        <v>0</v>
      </c>
      <c r="E43" s="9">
        <v>0</v>
      </c>
      <c r="F43" s="9">
        <v>0</v>
      </c>
      <c r="G43" s="9">
        <v>1</v>
      </c>
      <c r="H43" s="9">
        <v>0</v>
      </c>
      <c r="I43" s="4">
        <f t="shared" si="10"/>
        <v>1</v>
      </c>
      <c r="J43" s="4">
        <f t="shared" si="6"/>
        <v>0.37796447300922725</v>
      </c>
      <c r="K43" s="91">
        <f t="shared" si="7"/>
        <v>0.14285714285714285</v>
      </c>
      <c r="L43" s="92">
        <f t="shared" si="11"/>
        <v>8.3056478405315617E-4</v>
      </c>
    </row>
    <row r="44" spans="1:12" ht="15">
      <c r="A44" s="19" t="s">
        <v>32</v>
      </c>
      <c r="B44" s="9">
        <v>0</v>
      </c>
      <c r="C44" s="9">
        <v>1</v>
      </c>
      <c r="D44" s="9">
        <v>0</v>
      </c>
      <c r="E44" s="9">
        <v>0</v>
      </c>
      <c r="F44" s="9">
        <v>3</v>
      </c>
      <c r="G44" s="9">
        <v>13</v>
      </c>
      <c r="H44" s="9">
        <v>11</v>
      </c>
      <c r="I44" s="4">
        <f t="shared" si="10"/>
        <v>28</v>
      </c>
      <c r="J44" s="4">
        <f t="shared" si="6"/>
        <v>5.5976185412488881</v>
      </c>
      <c r="K44" s="91">
        <f t="shared" si="7"/>
        <v>4</v>
      </c>
      <c r="L44" s="92">
        <f t="shared" si="11"/>
        <v>2.3255813953488372E-2</v>
      </c>
    </row>
    <row r="45" spans="1:12" ht="15">
      <c r="A45" s="20" t="s">
        <v>33</v>
      </c>
      <c r="B45" s="11">
        <f t="shared" ref="B45:H45" si="12">SUM(B39:B44)</f>
        <v>36</v>
      </c>
      <c r="C45" s="11">
        <f t="shared" si="12"/>
        <v>112</v>
      </c>
      <c r="D45" s="11">
        <f t="shared" si="12"/>
        <v>114</v>
      </c>
      <c r="E45" s="11">
        <f t="shared" si="12"/>
        <v>192</v>
      </c>
      <c r="F45" s="11">
        <f t="shared" si="12"/>
        <v>223</v>
      </c>
      <c r="G45" s="11">
        <f t="shared" si="12"/>
        <v>207</v>
      </c>
      <c r="H45" s="11">
        <f t="shared" si="12"/>
        <v>320</v>
      </c>
      <c r="I45" s="11">
        <f t="shared" si="10"/>
        <v>1204</v>
      </c>
      <c r="J45" s="4"/>
      <c r="K45" s="91"/>
      <c r="L45" s="92"/>
    </row>
    <row r="46" spans="1:12" ht="15">
      <c r="A46" s="10" t="s">
        <v>44</v>
      </c>
      <c r="B46" s="23"/>
      <c r="C46" s="23"/>
      <c r="D46" s="23"/>
      <c r="E46" s="23"/>
      <c r="F46" s="23"/>
      <c r="G46" s="23"/>
      <c r="H46" s="23"/>
      <c r="I46" s="4"/>
      <c r="J46" s="4"/>
      <c r="K46" s="91"/>
      <c r="L46" s="92"/>
    </row>
    <row r="47" spans="1:12" ht="15">
      <c r="A47" s="27" t="s">
        <v>45</v>
      </c>
      <c r="B47" s="23">
        <v>4</v>
      </c>
      <c r="C47" s="23">
        <v>24</v>
      </c>
      <c r="D47" s="23">
        <v>19</v>
      </c>
      <c r="E47" s="23">
        <v>24</v>
      </c>
      <c r="F47" s="23">
        <v>32</v>
      </c>
      <c r="G47" s="23">
        <v>31</v>
      </c>
      <c r="H47" s="23">
        <v>35</v>
      </c>
      <c r="I47" s="4">
        <f>SUM(B47:H47)</f>
        <v>169</v>
      </c>
      <c r="J47" s="4">
        <f t="shared" si="6"/>
        <v>10.479003951212338</v>
      </c>
      <c r="K47" s="91">
        <f t="shared" si="7"/>
        <v>24.142857142857142</v>
      </c>
      <c r="L47" s="92">
        <f>I47/1204</f>
        <v>0.14036544850498339</v>
      </c>
    </row>
    <row r="48" spans="1:12" ht="15">
      <c r="A48" s="27" t="s">
        <v>46</v>
      </c>
      <c r="B48" s="23">
        <v>19</v>
      </c>
      <c r="C48" s="23">
        <v>28</v>
      </c>
      <c r="D48" s="23">
        <v>33</v>
      </c>
      <c r="E48" s="23">
        <v>68</v>
      </c>
      <c r="F48" s="23">
        <v>62</v>
      </c>
      <c r="G48" s="23">
        <v>57</v>
      </c>
      <c r="H48" s="23">
        <v>86</v>
      </c>
      <c r="I48" s="4">
        <f>SUM(B48:H48)</f>
        <v>353</v>
      </c>
      <c r="J48" s="4">
        <f t="shared" si="6"/>
        <v>24.309512149617092</v>
      </c>
      <c r="K48" s="91">
        <f t="shared" si="7"/>
        <v>50.428571428571431</v>
      </c>
      <c r="L48" s="92">
        <f>I48/1204</f>
        <v>0.29318936877076412</v>
      </c>
    </row>
    <row r="49" spans="1:12" ht="15">
      <c r="A49" s="27" t="s">
        <v>47</v>
      </c>
      <c r="B49" s="23">
        <v>10</v>
      </c>
      <c r="C49" s="23">
        <v>38</v>
      </c>
      <c r="D49" s="23">
        <v>58</v>
      </c>
      <c r="E49" s="23">
        <v>92</v>
      </c>
      <c r="F49" s="23">
        <v>115</v>
      </c>
      <c r="G49" s="23">
        <v>99</v>
      </c>
      <c r="H49" s="23">
        <v>181</v>
      </c>
      <c r="I49" s="4">
        <f>SUM(B49:H49)</f>
        <v>593</v>
      </c>
      <c r="J49" s="4">
        <f t="shared" si="6"/>
        <v>56.159636411792782</v>
      </c>
      <c r="K49" s="91">
        <f t="shared" si="7"/>
        <v>84.714285714285708</v>
      </c>
      <c r="L49" s="92">
        <f>I49/1204</f>
        <v>0.49252491694352157</v>
      </c>
    </row>
    <row r="50" spans="1:12" ht="15">
      <c r="A50" s="28" t="s">
        <v>32</v>
      </c>
      <c r="B50" s="29">
        <v>3</v>
      </c>
      <c r="C50" s="29">
        <v>22</v>
      </c>
      <c r="D50" s="29">
        <v>4</v>
      </c>
      <c r="E50" s="29">
        <v>8</v>
      </c>
      <c r="F50" s="29">
        <v>14</v>
      </c>
      <c r="G50" s="29">
        <v>20</v>
      </c>
      <c r="H50" s="30" t="s">
        <v>48</v>
      </c>
      <c r="I50" s="31">
        <f>SUM(B50:H50)</f>
        <v>71</v>
      </c>
      <c r="J50" s="4">
        <f t="shared" si="6"/>
        <v>8.1096650156875576</v>
      </c>
      <c r="K50" s="91">
        <f t="shared" si="7"/>
        <v>11.833333333333334</v>
      </c>
      <c r="L50" s="92">
        <f>I50/1204</f>
        <v>5.8970099667774084E-2</v>
      </c>
    </row>
    <row r="51" spans="1:12" ht="15">
      <c r="A51" s="20" t="s">
        <v>33</v>
      </c>
      <c r="B51" s="11">
        <f t="shared" ref="B51:G51" si="13">SUM(B47:B50)</f>
        <v>36</v>
      </c>
      <c r="C51" s="11">
        <f t="shared" si="13"/>
        <v>112</v>
      </c>
      <c r="D51" s="11">
        <f t="shared" si="13"/>
        <v>114</v>
      </c>
      <c r="E51" s="11">
        <f t="shared" si="13"/>
        <v>192</v>
      </c>
      <c r="F51" s="11">
        <f t="shared" si="13"/>
        <v>223</v>
      </c>
      <c r="G51" s="11">
        <f t="shared" si="13"/>
        <v>207</v>
      </c>
      <c r="H51" s="11">
        <v>320</v>
      </c>
      <c r="I51" s="11">
        <f>SUM(B51:H51)</f>
        <v>1204</v>
      </c>
      <c r="J51" s="4"/>
      <c r="K51" s="91"/>
      <c r="L51" s="92"/>
    </row>
    <row r="52" spans="1:12" ht="15">
      <c r="A52" s="10" t="s">
        <v>49</v>
      </c>
      <c r="B52" s="24"/>
      <c r="C52" s="24"/>
      <c r="D52" s="24"/>
      <c r="E52" s="24"/>
      <c r="F52" s="24"/>
      <c r="G52" s="24"/>
      <c r="H52" s="24"/>
      <c r="I52" s="4"/>
      <c r="J52" s="4"/>
      <c r="K52" s="91"/>
      <c r="L52" s="92"/>
    </row>
    <row r="53" spans="1:12" ht="15">
      <c r="A53" s="27" t="s">
        <v>45</v>
      </c>
      <c r="B53" s="23">
        <v>1</v>
      </c>
      <c r="C53" s="23">
        <v>4</v>
      </c>
      <c r="D53" s="23">
        <v>2</v>
      </c>
      <c r="E53" s="23">
        <v>2</v>
      </c>
      <c r="F53" s="23">
        <v>3</v>
      </c>
      <c r="G53" s="23">
        <v>3</v>
      </c>
      <c r="H53" s="23">
        <v>4</v>
      </c>
      <c r="I53" s="4">
        <f>SUM(B53:H53)</f>
        <v>19</v>
      </c>
      <c r="J53" s="4">
        <f t="shared" si="6"/>
        <v>1.1126972805283737</v>
      </c>
      <c r="K53" s="91">
        <f t="shared" si="7"/>
        <v>2.7142857142857144</v>
      </c>
      <c r="L53" s="92">
        <f>I53/1204</f>
        <v>1.5780730897009966E-2</v>
      </c>
    </row>
    <row r="54" spans="1:12" ht="15">
      <c r="A54" s="27" t="s">
        <v>46</v>
      </c>
      <c r="B54" s="23">
        <v>4</v>
      </c>
      <c r="C54" s="23">
        <v>15</v>
      </c>
      <c r="D54" s="23">
        <v>11</v>
      </c>
      <c r="E54" s="23">
        <v>9</v>
      </c>
      <c r="F54" s="23">
        <v>14</v>
      </c>
      <c r="G54" s="23">
        <v>15</v>
      </c>
      <c r="H54" s="23">
        <v>27</v>
      </c>
      <c r="I54" s="4">
        <f>SUM(B54:H54)</f>
        <v>95</v>
      </c>
      <c r="J54" s="4">
        <f t="shared" si="6"/>
        <v>7.1147064323869067</v>
      </c>
      <c r="K54" s="91">
        <f t="shared" si="7"/>
        <v>13.571428571428571</v>
      </c>
      <c r="L54" s="92">
        <f>I54/1204</f>
        <v>7.8903654485049837E-2</v>
      </c>
    </row>
    <row r="55" spans="1:12" ht="15">
      <c r="A55" s="27" t="s">
        <v>47</v>
      </c>
      <c r="B55" s="23">
        <v>28</v>
      </c>
      <c r="C55" s="23">
        <v>72</v>
      </c>
      <c r="D55" s="23">
        <v>97</v>
      </c>
      <c r="E55" s="23">
        <v>173</v>
      </c>
      <c r="F55" s="23">
        <v>192</v>
      </c>
      <c r="G55" s="23">
        <v>169</v>
      </c>
      <c r="H55" s="23">
        <v>272</v>
      </c>
      <c r="I55" s="4">
        <f>SUM(B55:H55)</f>
        <v>1003</v>
      </c>
      <c r="J55" s="4">
        <f t="shared" si="6"/>
        <v>82.663402393308829</v>
      </c>
      <c r="K55" s="91">
        <f t="shared" si="7"/>
        <v>143.28571428571428</v>
      </c>
      <c r="L55" s="92">
        <f>I55/1204</f>
        <v>0.8330564784053156</v>
      </c>
    </row>
    <row r="56" spans="1:12" ht="15">
      <c r="A56" s="32" t="s">
        <v>32</v>
      </c>
      <c r="B56" s="29">
        <v>3</v>
      </c>
      <c r="C56" s="29">
        <v>21</v>
      </c>
      <c r="D56" s="29">
        <v>4</v>
      </c>
      <c r="E56" s="29">
        <v>8</v>
      </c>
      <c r="F56" s="29">
        <v>14</v>
      </c>
      <c r="G56" s="29">
        <v>20</v>
      </c>
      <c r="H56" s="29">
        <v>17</v>
      </c>
      <c r="I56" s="31">
        <f>SUM(B56:H56)</f>
        <v>87</v>
      </c>
      <c r="J56" s="4">
        <f t="shared" si="6"/>
        <v>7.4578178858864357</v>
      </c>
      <c r="K56" s="91">
        <f t="shared" si="7"/>
        <v>12.428571428571429</v>
      </c>
      <c r="L56" s="92">
        <f>I56/1204</f>
        <v>7.2259136212624586E-2</v>
      </c>
    </row>
    <row r="57" spans="1:12" ht="15">
      <c r="A57" s="20" t="s">
        <v>33</v>
      </c>
      <c r="B57" s="11">
        <f t="shared" ref="B57:H57" si="14">SUM(B53:B56)</f>
        <v>36</v>
      </c>
      <c r="C57" s="11">
        <f t="shared" si="14"/>
        <v>112</v>
      </c>
      <c r="D57" s="11">
        <f t="shared" si="14"/>
        <v>114</v>
      </c>
      <c r="E57" s="11">
        <f t="shared" si="14"/>
        <v>192</v>
      </c>
      <c r="F57" s="11">
        <f t="shared" si="14"/>
        <v>223</v>
      </c>
      <c r="G57" s="11">
        <f t="shared" si="14"/>
        <v>207</v>
      </c>
      <c r="H57" s="11">
        <f t="shared" si="14"/>
        <v>320</v>
      </c>
      <c r="I57" s="11">
        <f>SUM(B57:H57)</f>
        <v>1204</v>
      </c>
      <c r="J57" s="4"/>
      <c r="K57" s="91"/>
      <c r="L57" s="92"/>
    </row>
    <row r="58" spans="1:12" ht="15">
      <c r="A58" s="33" t="s">
        <v>50</v>
      </c>
      <c r="B58" s="34"/>
      <c r="C58" s="34"/>
      <c r="D58" s="34"/>
      <c r="E58" s="34"/>
      <c r="F58" s="34"/>
      <c r="G58" s="34"/>
      <c r="H58" s="35"/>
      <c r="I58" s="4"/>
      <c r="J58" s="4"/>
      <c r="K58" s="91"/>
      <c r="L58" s="92"/>
    </row>
    <row r="59" spans="1:12" ht="15">
      <c r="A59" s="36" t="s">
        <v>51</v>
      </c>
      <c r="B59" s="23"/>
      <c r="C59" s="23"/>
      <c r="D59" s="23"/>
      <c r="E59" s="23"/>
      <c r="F59" s="23"/>
      <c r="G59" s="23"/>
      <c r="H59" s="23"/>
      <c r="I59" s="4"/>
      <c r="J59" s="4"/>
      <c r="K59" s="91"/>
      <c r="L59" s="92"/>
    </row>
    <row r="60" spans="1:12" ht="15">
      <c r="A60" s="37" t="s">
        <v>52</v>
      </c>
      <c r="B60" s="9">
        <v>21</v>
      </c>
      <c r="C60" s="9">
        <v>63</v>
      </c>
      <c r="D60" s="9">
        <v>64</v>
      </c>
      <c r="E60" s="9">
        <v>125</v>
      </c>
      <c r="F60" s="9">
        <v>167</v>
      </c>
      <c r="G60" s="9">
        <v>131</v>
      </c>
      <c r="H60" s="9">
        <v>255</v>
      </c>
      <c r="I60" s="4">
        <f t="shared" ref="I60:I66" si="15">SUM(B60:H60)</f>
        <v>826</v>
      </c>
      <c r="J60" s="4">
        <f t="shared" si="6"/>
        <v>78.249600637958537</v>
      </c>
      <c r="K60" s="91">
        <f t="shared" si="7"/>
        <v>118</v>
      </c>
      <c r="L60" s="92">
        <f>I60/1599</f>
        <v>0.51657285803627262</v>
      </c>
    </row>
    <row r="61" spans="1:12" ht="15">
      <c r="A61" s="37" t="s">
        <v>53</v>
      </c>
      <c r="B61" s="9">
        <v>15</v>
      </c>
      <c r="C61" s="9">
        <v>43</v>
      </c>
      <c r="D61" s="9">
        <v>45</v>
      </c>
      <c r="E61" s="9">
        <v>62</v>
      </c>
      <c r="F61" s="9">
        <v>61</v>
      </c>
      <c r="G61" s="9">
        <v>64</v>
      </c>
      <c r="H61" s="9">
        <v>73</v>
      </c>
      <c r="I61" s="4">
        <f t="shared" si="15"/>
        <v>363</v>
      </c>
      <c r="J61" s="4">
        <f t="shared" si="6"/>
        <v>19.428746497810664</v>
      </c>
      <c r="K61" s="91">
        <f t="shared" si="7"/>
        <v>51.857142857142854</v>
      </c>
      <c r="L61" s="92">
        <f t="shared" ref="L61:L108" si="16">I61/1599</f>
        <v>0.22701688555347091</v>
      </c>
    </row>
    <row r="62" spans="1:12" ht="15">
      <c r="A62" s="37" t="s">
        <v>54</v>
      </c>
      <c r="B62" s="9">
        <v>0</v>
      </c>
      <c r="C62" s="9">
        <v>7</v>
      </c>
      <c r="D62" s="9">
        <v>7</v>
      </c>
      <c r="E62" s="9">
        <v>16</v>
      </c>
      <c r="F62" s="9">
        <v>24</v>
      </c>
      <c r="G62" s="9">
        <v>17</v>
      </c>
      <c r="H62" s="9">
        <v>20</v>
      </c>
      <c r="I62" s="4">
        <f t="shared" si="15"/>
        <v>91</v>
      </c>
      <c r="J62" s="4">
        <f t="shared" si="6"/>
        <v>8.5244745683629475</v>
      </c>
      <c r="K62" s="91">
        <f t="shared" si="7"/>
        <v>13</v>
      </c>
      <c r="L62" s="92">
        <f t="shared" si="16"/>
        <v>5.6910569105691054E-2</v>
      </c>
    </row>
    <row r="63" spans="1:12" ht="15">
      <c r="A63" s="37" t="s">
        <v>55</v>
      </c>
      <c r="B63" s="9">
        <v>0</v>
      </c>
      <c r="C63" s="9">
        <v>1</v>
      </c>
      <c r="D63" s="9">
        <v>4</v>
      </c>
      <c r="E63" s="9">
        <v>6</v>
      </c>
      <c r="F63" s="9">
        <v>18</v>
      </c>
      <c r="G63" s="9">
        <v>17</v>
      </c>
      <c r="H63" s="9">
        <v>26</v>
      </c>
      <c r="I63" s="4">
        <f t="shared" si="15"/>
        <v>72</v>
      </c>
      <c r="J63" s="4">
        <f t="shared" si="6"/>
        <v>10.011897684160344</v>
      </c>
      <c r="K63" s="91">
        <f t="shared" si="7"/>
        <v>10.285714285714286</v>
      </c>
      <c r="L63" s="92">
        <f t="shared" si="16"/>
        <v>4.5028142589118199E-2</v>
      </c>
    </row>
    <row r="64" spans="1:12" ht="15">
      <c r="A64" s="37" t="s">
        <v>56</v>
      </c>
      <c r="B64" s="9">
        <v>0</v>
      </c>
      <c r="C64" s="9">
        <v>9</v>
      </c>
      <c r="D64" s="9">
        <v>14</v>
      </c>
      <c r="E64" s="9">
        <v>31</v>
      </c>
      <c r="F64" s="9">
        <v>36</v>
      </c>
      <c r="G64" s="9">
        <v>52</v>
      </c>
      <c r="H64" s="9">
        <v>69</v>
      </c>
      <c r="I64" s="4">
        <f t="shared" si="15"/>
        <v>211</v>
      </c>
      <c r="J64" s="4">
        <f t="shared" si="6"/>
        <v>24.626737308790837</v>
      </c>
      <c r="K64" s="91">
        <f t="shared" si="7"/>
        <v>30.142857142857142</v>
      </c>
      <c r="L64" s="92">
        <f t="shared" si="16"/>
        <v>0.13195747342088807</v>
      </c>
    </row>
    <row r="65" spans="1:12" ht="15">
      <c r="A65" s="37" t="s">
        <v>32</v>
      </c>
      <c r="B65" s="26">
        <v>0</v>
      </c>
      <c r="C65" s="26">
        <v>3</v>
      </c>
      <c r="D65" s="26">
        <v>0</v>
      </c>
      <c r="E65" s="26">
        <v>0</v>
      </c>
      <c r="F65" s="26">
        <v>8</v>
      </c>
      <c r="G65" s="26">
        <v>16</v>
      </c>
      <c r="H65" s="26">
        <v>9</v>
      </c>
      <c r="I65" s="31">
        <f t="shared" si="15"/>
        <v>36</v>
      </c>
      <c r="J65" s="4">
        <f t="shared" si="6"/>
        <v>6.1217800088038503</v>
      </c>
      <c r="K65" s="91">
        <f t="shared" si="7"/>
        <v>5.1428571428571432</v>
      </c>
      <c r="L65" s="92">
        <f t="shared" si="16"/>
        <v>2.2514071294559099E-2</v>
      </c>
    </row>
    <row r="66" spans="1:12" ht="15">
      <c r="A66" s="20" t="s">
        <v>33</v>
      </c>
      <c r="B66" s="11">
        <f t="shared" ref="B66:H66" si="17">SUM(B60:B65)</f>
        <v>36</v>
      </c>
      <c r="C66" s="11">
        <f t="shared" si="17"/>
        <v>126</v>
      </c>
      <c r="D66" s="11">
        <f t="shared" si="17"/>
        <v>134</v>
      </c>
      <c r="E66" s="11">
        <f t="shared" si="17"/>
        <v>240</v>
      </c>
      <c r="F66" s="11">
        <f t="shared" si="17"/>
        <v>314</v>
      </c>
      <c r="G66" s="11">
        <f t="shared" si="17"/>
        <v>297</v>
      </c>
      <c r="H66" s="11">
        <f t="shared" si="17"/>
        <v>452</v>
      </c>
      <c r="I66" s="11">
        <f t="shared" si="15"/>
        <v>1599</v>
      </c>
      <c r="J66" s="4"/>
      <c r="K66" s="91"/>
      <c r="L66" s="92"/>
    </row>
    <row r="67" spans="1:12" ht="15">
      <c r="A67" s="36" t="s">
        <v>57</v>
      </c>
      <c r="B67" s="24"/>
      <c r="C67" s="24"/>
      <c r="D67" s="24"/>
      <c r="E67" s="24"/>
      <c r="F67" s="24"/>
      <c r="G67" s="24"/>
      <c r="H67" s="24"/>
      <c r="I67" s="4"/>
      <c r="J67" s="4"/>
      <c r="K67" s="91"/>
      <c r="L67" s="92"/>
    </row>
    <row r="68" spans="1:12" ht="15">
      <c r="A68" s="38" t="s">
        <v>58</v>
      </c>
      <c r="B68" s="24">
        <v>32</v>
      </c>
      <c r="C68" s="24">
        <v>89</v>
      </c>
      <c r="D68" s="24">
        <v>86</v>
      </c>
      <c r="E68" s="24">
        <v>86</v>
      </c>
      <c r="F68" s="24">
        <v>99</v>
      </c>
      <c r="G68" s="24">
        <v>117</v>
      </c>
      <c r="H68" s="24">
        <v>147</v>
      </c>
      <c r="I68" s="4">
        <f t="shared" ref="I68:I76" si="18">SUM(B68:H68)</f>
        <v>656</v>
      </c>
      <c r="J68" s="4">
        <f t="shared" si="6"/>
        <v>35.022441784824608</v>
      </c>
      <c r="K68" s="91">
        <f t="shared" si="7"/>
        <v>93.714285714285708</v>
      </c>
      <c r="L68" s="92">
        <f t="shared" si="16"/>
        <v>0.41025641025641024</v>
      </c>
    </row>
    <row r="69" spans="1:12" ht="15">
      <c r="A69" s="38" t="s">
        <v>59</v>
      </c>
      <c r="B69" s="23">
        <v>2</v>
      </c>
      <c r="C69" s="23">
        <v>0</v>
      </c>
      <c r="D69" s="23">
        <v>2</v>
      </c>
      <c r="E69" s="23">
        <v>7</v>
      </c>
      <c r="F69" s="23">
        <v>9</v>
      </c>
      <c r="G69" s="23">
        <v>5</v>
      </c>
      <c r="H69" s="23">
        <v>18</v>
      </c>
      <c r="I69" s="4">
        <f t="shared" si="18"/>
        <v>43</v>
      </c>
      <c r="J69" s="4">
        <f t="shared" si="6"/>
        <v>6.0944940022004399</v>
      </c>
      <c r="K69" s="91">
        <f t="shared" si="7"/>
        <v>6.1428571428571432</v>
      </c>
      <c r="L69" s="92">
        <f t="shared" si="16"/>
        <v>2.6891807379612259E-2</v>
      </c>
    </row>
    <row r="70" spans="1:12" ht="15">
      <c r="A70" s="38" t="s">
        <v>60</v>
      </c>
      <c r="B70" s="23">
        <v>2</v>
      </c>
      <c r="C70" s="23">
        <v>31</v>
      </c>
      <c r="D70" s="23">
        <v>22</v>
      </c>
      <c r="E70" s="23">
        <v>82</v>
      </c>
      <c r="F70" s="23">
        <v>132</v>
      </c>
      <c r="G70" s="23">
        <v>110</v>
      </c>
      <c r="H70" s="23">
        <v>171</v>
      </c>
      <c r="I70" s="4">
        <f t="shared" si="18"/>
        <v>550</v>
      </c>
      <c r="J70" s="4">
        <f t="shared" si="6"/>
        <v>62.880461042778464</v>
      </c>
      <c r="K70" s="91">
        <f t="shared" si="7"/>
        <v>78.571428571428569</v>
      </c>
      <c r="L70" s="92">
        <f t="shared" si="16"/>
        <v>0.3439649781113196</v>
      </c>
    </row>
    <row r="71" spans="1:12" ht="15">
      <c r="A71" s="38" t="s">
        <v>61</v>
      </c>
      <c r="B71" s="23">
        <v>0</v>
      </c>
      <c r="C71" s="23">
        <v>4</v>
      </c>
      <c r="D71" s="23">
        <v>22</v>
      </c>
      <c r="E71" s="23">
        <v>47</v>
      </c>
      <c r="F71" s="23">
        <v>60</v>
      </c>
      <c r="G71" s="23">
        <v>36</v>
      </c>
      <c r="H71" s="23">
        <v>64</v>
      </c>
      <c r="I71" s="4">
        <f t="shared" si="18"/>
        <v>233</v>
      </c>
      <c r="J71" s="4">
        <f t="shared" si="6"/>
        <v>25.643155589190432</v>
      </c>
      <c r="K71" s="91">
        <f t="shared" si="7"/>
        <v>33.285714285714285</v>
      </c>
      <c r="L71" s="92">
        <f t="shared" si="16"/>
        <v>0.14571607254534083</v>
      </c>
    </row>
    <row r="72" spans="1:12" ht="15">
      <c r="A72" s="38" t="s">
        <v>62</v>
      </c>
      <c r="B72" s="23">
        <v>0</v>
      </c>
      <c r="C72" s="23">
        <v>0</v>
      </c>
      <c r="D72" s="23">
        <v>1</v>
      </c>
      <c r="E72" s="23">
        <v>5</v>
      </c>
      <c r="F72" s="23">
        <v>0</v>
      </c>
      <c r="G72" s="23">
        <v>4</v>
      </c>
      <c r="H72" s="23">
        <v>8</v>
      </c>
      <c r="I72" s="4">
        <f t="shared" si="18"/>
        <v>18</v>
      </c>
      <c r="J72" s="4">
        <f t="shared" si="6"/>
        <v>3.1547394428670259</v>
      </c>
      <c r="K72" s="91">
        <f t="shared" si="7"/>
        <v>2.5714285714285716</v>
      </c>
      <c r="L72" s="92">
        <f t="shared" si="16"/>
        <v>1.125703564727955E-2</v>
      </c>
    </row>
    <row r="73" spans="1:12" ht="15">
      <c r="A73" s="39" t="s">
        <v>63</v>
      </c>
      <c r="B73" s="23">
        <v>0</v>
      </c>
      <c r="C73" s="23">
        <v>1</v>
      </c>
      <c r="D73" s="23">
        <v>0</v>
      </c>
      <c r="E73" s="23">
        <v>5</v>
      </c>
      <c r="F73" s="23">
        <v>0</v>
      </c>
      <c r="G73" s="23">
        <v>0</v>
      </c>
      <c r="H73" s="23">
        <v>1</v>
      </c>
      <c r="I73" s="4">
        <f t="shared" si="18"/>
        <v>7</v>
      </c>
      <c r="J73" s="4">
        <f t="shared" si="6"/>
        <v>1.8257418583505538</v>
      </c>
      <c r="K73" s="91">
        <f t="shared" si="7"/>
        <v>1</v>
      </c>
      <c r="L73" s="92">
        <f t="shared" si="16"/>
        <v>4.3777360850531582E-3</v>
      </c>
    </row>
    <row r="74" spans="1:12" ht="15">
      <c r="A74" s="40" t="s">
        <v>64</v>
      </c>
      <c r="B74" s="29">
        <v>0</v>
      </c>
      <c r="C74" s="29">
        <v>1</v>
      </c>
      <c r="D74" s="29">
        <v>1</v>
      </c>
      <c r="E74" s="29">
        <v>8</v>
      </c>
      <c r="F74" s="29">
        <v>10</v>
      </c>
      <c r="G74" s="29">
        <v>10</v>
      </c>
      <c r="H74" s="29">
        <v>14</v>
      </c>
      <c r="I74" s="4">
        <f t="shared" si="18"/>
        <v>44</v>
      </c>
      <c r="J74" s="4">
        <f t="shared" si="6"/>
        <v>5.5592051504474904</v>
      </c>
      <c r="K74" s="91">
        <f t="shared" si="7"/>
        <v>6.2857142857142856</v>
      </c>
      <c r="L74" s="92">
        <f t="shared" si="16"/>
        <v>2.7517198248905566E-2</v>
      </c>
    </row>
    <row r="75" spans="1:12" ht="15">
      <c r="A75" s="41" t="s">
        <v>32</v>
      </c>
      <c r="B75" s="29">
        <v>0</v>
      </c>
      <c r="C75" s="29">
        <v>0</v>
      </c>
      <c r="D75" s="29">
        <v>0</v>
      </c>
      <c r="E75" s="29">
        <v>0</v>
      </c>
      <c r="F75" s="29">
        <v>4</v>
      </c>
      <c r="G75" s="29">
        <v>15</v>
      </c>
      <c r="H75" s="29">
        <v>29</v>
      </c>
      <c r="I75" s="31">
        <f t="shared" si="18"/>
        <v>48</v>
      </c>
      <c r="J75" s="4">
        <f t="shared" si="6"/>
        <v>11.201615529743489</v>
      </c>
      <c r="K75" s="91">
        <f t="shared" si="7"/>
        <v>6.8571428571428568</v>
      </c>
      <c r="L75" s="92">
        <f t="shared" si="16"/>
        <v>3.0018761726078799E-2</v>
      </c>
    </row>
    <row r="76" spans="1:12" ht="15">
      <c r="A76" s="20" t="s">
        <v>33</v>
      </c>
      <c r="B76" s="11">
        <f t="shared" ref="B76:H76" si="19">SUM(B68:B75)</f>
        <v>36</v>
      </c>
      <c r="C76" s="11">
        <f t="shared" si="19"/>
        <v>126</v>
      </c>
      <c r="D76" s="11">
        <f t="shared" si="19"/>
        <v>134</v>
      </c>
      <c r="E76" s="11">
        <f t="shared" si="19"/>
        <v>240</v>
      </c>
      <c r="F76" s="11">
        <f t="shared" si="19"/>
        <v>314</v>
      </c>
      <c r="G76" s="11">
        <f t="shared" si="19"/>
        <v>297</v>
      </c>
      <c r="H76" s="11">
        <f t="shared" si="19"/>
        <v>452</v>
      </c>
      <c r="I76" s="11">
        <f t="shared" si="18"/>
        <v>1599</v>
      </c>
      <c r="J76" s="4"/>
      <c r="K76" s="91"/>
      <c r="L76" s="92"/>
    </row>
    <row r="77" spans="1:12" ht="15">
      <c r="A77" s="42" t="s">
        <v>65</v>
      </c>
      <c r="B77" s="24"/>
      <c r="C77" s="24"/>
      <c r="D77" s="24"/>
      <c r="E77" s="24"/>
      <c r="F77" s="24"/>
      <c r="G77" s="24"/>
      <c r="H77" s="24"/>
      <c r="I77" s="4"/>
      <c r="J77" s="4"/>
      <c r="K77" s="91"/>
      <c r="L77" s="92"/>
    </row>
    <row r="78" spans="1:12" ht="15">
      <c r="A78" s="37" t="s">
        <v>66</v>
      </c>
      <c r="B78" s="23">
        <v>13</v>
      </c>
      <c r="C78" s="23">
        <v>47</v>
      </c>
      <c r="D78" s="23">
        <v>31</v>
      </c>
      <c r="E78" s="23">
        <v>41</v>
      </c>
      <c r="F78" s="23">
        <v>52</v>
      </c>
      <c r="G78" s="23">
        <v>62</v>
      </c>
      <c r="H78" s="23">
        <v>74</v>
      </c>
      <c r="I78" s="4">
        <f t="shared" ref="I78:I83" si="20">SUM(B78:H78)</f>
        <v>320</v>
      </c>
      <c r="J78" s="4">
        <f t="shared" si="6"/>
        <v>20.064182728719064</v>
      </c>
      <c r="K78" s="91">
        <f t="shared" si="7"/>
        <v>45.714285714285715</v>
      </c>
      <c r="L78" s="92">
        <f t="shared" si="16"/>
        <v>0.20012507817385866</v>
      </c>
    </row>
    <row r="79" spans="1:12" ht="15">
      <c r="A79" s="37" t="s">
        <v>67</v>
      </c>
      <c r="B79" s="23">
        <v>18</v>
      </c>
      <c r="C79" s="23">
        <v>50</v>
      </c>
      <c r="D79" s="23">
        <v>50</v>
      </c>
      <c r="E79" s="23">
        <v>71</v>
      </c>
      <c r="F79" s="23">
        <v>84</v>
      </c>
      <c r="G79" s="23">
        <v>106</v>
      </c>
      <c r="H79" s="23">
        <v>126</v>
      </c>
      <c r="I79" s="4">
        <f t="shared" si="20"/>
        <v>505</v>
      </c>
      <c r="J79" s="4">
        <f t="shared" si="6"/>
        <v>36.744290129799182</v>
      </c>
      <c r="K79" s="91">
        <f t="shared" si="7"/>
        <v>72.142857142857139</v>
      </c>
      <c r="L79" s="92">
        <f t="shared" si="16"/>
        <v>0.31582238899312071</v>
      </c>
    </row>
    <row r="80" spans="1:12" ht="15">
      <c r="A80" s="37" t="s">
        <v>68</v>
      </c>
      <c r="B80" s="23">
        <v>3</v>
      </c>
      <c r="C80" s="23">
        <v>22</v>
      </c>
      <c r="D80" s="23">
        <v>42</v>
      </c>
      <c r="E80" s="23">
        <v>92</v>
      </c>
      <c r="F80" s="23">
        <v>121</v>
      </c>
      <c r="G80" s="23">
        <v>87</v>
      </c>
      <c r="H80" s="23">
        <v>154</v>
      </c>
      <c r="I80" s="4">
        <f t="shared" si="20"/>
        <v>521</v>
      </c>
      <c r="J80" s="4">
        <f t="shared" si="6"/>
        <v>54.573672354769329</v>
      </c>
      <c r="K80" s="91">
        <f t="shared" si="7"/>
        <v>74.428571428571431</v>
      </c>
      <c r="L80" s="92">
        <f t="shared" si="16"/>
        <v>0.32582864290181363</v>
      </c>
    </row>
    <row r="81" spans="1:12" ht="15">
      <c r="A81" s="37" t="s">
        <v>69</v>
      </c>
      <c r="B81" s="23">
        <v>2</v>
      </c>
      <c r="C81" s="23">
        <v>5</v>
      </c>
      <c r="D81" s="23">
        <v>9</v>
      </c>
      <c r="E81" s="23">
        <v>36</v>
      </c>
      <c r="F81" s="23">
        <v>43</v>
      </c>
      <c r="G81" s="23">
        <v>28</v>
      </c>
      <c r="H81" s="23">
        <v>87</v>
      </c>
      <c r="I81" s="4">
        <f t="shared" si="20"/>
        <v>210</v>
      </c>
      <c r="J81" s="4">
        <f t="shared" si="6"/>
        <v>29.743346594938952</v>
      </c>
      <c r="K81" s="91">
        <f t="shared" si="7"/>
        <v>30</v>
      </c>
      <c r="L81" s="92">
        <f t="shared" si="16"/>
        <v>0.13133208255159476</v>
      </c>
    </row>
    <row r="82" spans="1:12" ht="15">
      <c r="A82" s="43" t="s">
        <v>32</v>
      </c>
      <c r="B82" s="23">
        <v>0</v>
      </c>
      <c r="C82" s="23">
        <v>2</v>
      </c>
      <c r="D82" s="23">
        <v>2</v>
      </c>
      <c r="E82" s="23">
        <v>0</v>
      </c>
      <c r="F82" s="23">
        <v>14</v>
      </c>
      <c r="G82" s="23">
        <v>14</v>
      </c>
      <c r="H82" s="23">
        <v>11</v>
      </c>
      <c r="I82" s="31">
        <f t="shared" si="20"/>
        <v>43</v>
      </c>
      <c r="J82" s="4">
        <f t="shared" si="6"/>
        <v>6.5428987314128442</v>
      </c>
      <c r="K82" s="91">
        <f t="shared" si="7"/>
        <v>6.1428571428571432</v>
      </c>
      <c r="L82" s="92">
        <f t="shared" si="16"/>
        <v>2.6891807379612259E-2</v>
      </c>
    </row>
    <row r="83" spans="1:12" ht="15">
      <c r="A83" s="20" t="s">
        <v>33</v>
      </c>
      <c r="B83" s="11">
        <f t="shared" ref="B83:H83" si="21">SUM(B78:B82)</f>
        <v>36</v>
      </c>
      <c r="C83" s="11">
        <f t="shared" si="21"/>
        <v>126</v>
      </c>
      <c r="D83" s="11">
        <f t="shared" si="21"/>
        <v>134</v>
      </c>
      <c r="E83" s="11">
        <f t="shared" si="21"/>
        <v>240</v>
      </c>
      <c r="F83" s="11">
        <f t="shared" si="21"/>
        <v>314</v>
      </c>
      <c r="G83" s="11">
        <f t="shared" si="21"/>
        <v>297</v>
      </c>
      <c r="H83" s="11">
        <f t="shared" si="21"/>
        <v>452</v>
      </c>
      <c r="I83" s="44">
        <f t="shared" si="20"/>
        <v>1599</v>
      </c>
      <c r="J83" s="4"/>
      <c r="K83" s="91"/>
      <c r="L83" s="92"/>
    </row>
    <row r="84" spans="1:12" ht="15">
      <c r="A84" s="36" t="s">
        <v>70</v>
      </c>
      <c r="B84" s="23"/>
      <c r="C84" s="23"/>
      <c r="D84" s="23"/>
      <c r="E84" s="23"/>
      <c r="F84" s="23"/>
      <c r="G84" s="23"/>
      <c r="H84" s="23"/>
      <c r="I84" s="4"/>
      <c r="J84" s="4"/>
      <c r="K84" s="91"/>
      <c r="L84" s="92"/>
    </row>
    <row r="85" spans="1:12" ht="15">
      <c r="A85" s="37" t="s">
        <v>71</v>
      </c>
      <c r="B85" s="23">
        <v>7</v>
      </c>
      <c r="C85" s="23">
        <v>27</v>
      </c>
      <c r="D85" s="23">
        <v>14</v>
      </c>
      <c r="E85" s="23">
        <v>33</v>
      </c>
      <c r="F85" s="23">
        <v>44</v>
      </c>
      <c r="G85" s="23">
        <v>48</v>
      </c>
      <c r="H85" s="23">
        <v>56</v>
      </c>
      <c r="I85" s="4">
        <f t="shared" ref="I85:I92" si="22">SUM(B85:H85)</f>
        <v>229</v>
      </c>
      <c r="J85" s="4">
        <f t="shared" si="6"/>
        <v>18.015866023353656</v>
      </c>
      <c r="K85" s="91">
        <f t="shared" si="7"/>
        <v>32.714285714285715</v>
      </c>
      <c r="L85" s="92">
        <f t="shared" si="16"/>
        <v>0.1432145090681676</v>
      </c>
    </row>
    <row r="86" spans="1:12" ht="15">
      <c r="A86" s="37" t="s">
        <v>72</v>
      </c>
      <c r="B86" s="23">
        <v>1</v>
      </c>
      <c r="C86" s="23">
        <v>15</v>
      </c>
      <c r="D86" s="23">
        <v>18</v>
      </c>
      <c r="E86" s="23">
        <v>39</v>
      </c>
      <c r="F86" s="23">
        <v>55</v>
      </c>
      <c r="G86" s="23">
        <v>42</v>
      </c>
      <c r="H86" s="23">
        <v>68</v>
      </c>
      <c r="I86" s="4">
        <f t="shared" si="22"/>
        <v>238</v>
      </c>
      <c r="J86" s="4">
        <f t="shared" si="6"/>
        <v>23.776739333502679</v>
      </c>
      <c r="K86" s="91">
        <f t="shared" si="7"/>
        <v>34</v>
      </c>
      <c r="L86" s="92">
        <f t="shared" si="16"/>
        <v>0.14884302689180737</v>
      </c>
    </row>
    <row r="87" spans="1:12" ht="15">
      <c r="A87" s="37" t="s">
        <v>73</v>
      </c>
      <c r="B87" s="23">
        <v>12</v>
      </c>
      <c r="C87" s="23">
        <v>44</v>
      </c>
      <c r="D87" s="23">
        <v>54</v>
      </c>
      <c r="E87" s="23">
        <v>91</v>
      </c>
      <c r="F87" s="23">
        <v>132</v>
      </c>
      <c r="G87" s="23">
        <v>104</v>
      </c>
      <c r="H87" s="23">
        <v>175</v>
      </c>
      <c r="I87" s="4">
        <f t="shared" si="22"/>
        <v>612</v>
      </c>
      <c r="J87" s="4">
        <f t="shared" si="6"/>
        <v>55.731071952299466</v>
      </c>
      <c r="K87" s="91">
        <f t="shared" si="7"/>
        <v>87.428571428571431</v>
      </c>
      <c r="L87" s="92">
        <f t="shared" si="16"/>
        <v>0.38273921200750471</v>
      </c>
    </row>
    <row r="88" spans="1:12" ht="15">
      <c r="A88" s="37" t="s">
        <v>74</v>
      </c>
      <c r="B88" s="23">
        <v>10</v>
      </c>
      <c r="C88" s="23">
        <v>15</v>
      </c>
      <c r="D88" s="23">
        <v>20</v>
      </c>
      <c r="E88" s="23">
        <v>36</v>
      </c>
      <c r="F88" s="23">
        <v>45</v>
      </c>
      <c r="G88" s="23">
        <v>45</v>
      </c>
      <c r="H88" s="23">
        <v>74</v>
      </c>
      <c r="I88" s="4">
        <f t="shared" si="22"/>
        <v>245</v>
      </c>
      <c r="J88" s="4">
        <f t="shared" si="6"/>
        <v>22.256085310164799</v>
      </c>
      <c r="K88" s="91">
        <f t="shared" si="7"/>
        <v>35</v>
      </c>
      <c r="L88" s="92">
        <f t="shared" si="16"/>
        <v>0.15322076297686055</v>
      </c>
    </row>
    <row r="89" spans="1:12" ht="15">
      <c r="A89" s="37" t="s">
        <v>75</v>
      </c>
      <c r="B89" s="23">
        <v>3</v>
      </c>
      <c r="C89" s="23">
        <v>9</v>
      </c>
      <c r="D89" s="23">
        <v>12</v>
      </c>
      <c r="E89" s="23">
        <v>22</v>
      </c>
      <c r="F89" s="23">
        <v>20</v>
      </c>
      <c r="G89" s="23">
        <v>27</v>
      </c>
      <c r="H89" s="23">
        <v>44</v>
      </c>
      <c r="I89" s="4">
        <f t="shared" si="22"/>
        <v>137</v>
      </c>
      <c r="J89" s="4">
        <f t="shared" si="6"/>
        <v>13.55061059949136</v>
      </c>
      <c r="K89" s="91">
        <f t="shared" si="7"/>
        <v>19.571428571428573</v>
      </c>
      <c r="L89" s="92">
        <f t="shared" si="16"/>
        <v>8.5678549093183246E-2</v>
      </c>
    </row>
    <row r="90" spans="1:12" ht="15">
      <c r="A90" s="37" t="s">
        <v>76</v>
      </c>
      <c r="B90" s="23">
        <v>3</v>
      </c>
      <c r="C90" s="23">
        <v>7</v>
      </c>
      <c r="D90" s="23">
        <v>15</v>
      </c>
      <c r="E90" s="23">
        <v>19</v>
      </c>
      <c r="F90" s="23">
        <v>13</v>
      </c>
      <c r="G90" s="23">
        <v>28</v>
      </c>
      <c r="H90" s="23">
        <v>33</v>
      </c>
      <c r="I90" s="4">
        <f t="shared" si="22"/>
        <v>118</v>
      </c>
      <c r="J90" s="4">
        <f t="shared" si="6"/>
        <v>10.77695955002417</v>
      </c>
      <c r="K90" s="91">
        <f t="shared" si="7"/>
        <v>16.857142857142858</v>
      </c>
      <c r="L90" s="92">
        <f t="shared" si="16"/>
        <v>7.3796122576610376E-2</v>
      </c>
    </row>
    <row r="91" spans="1:12" ht="15">
      <c r="A91" s="43" t="s">
        <v>32</v>
      </c>
      <c r="B91" s="23">
        <v>0</v>
      </c>
      <c r="C91" s="23">
        <v>9</v>
      </c>
      <c r="D91" s="23">
        <v>1</v>
      </c>
      <c r="E91" s="23">
        <v>0</v>
      </c>
      <c r="F91" s="23">
        <v>5</v>
      </c>
      <c r="G91" s="23">
        <v>3</v>
      </c>
      <c r="H91" s="23">
        <v>2</v>
      </c>
      <c r="I91" s="31">
        <f t="shared" si="22"/>
        <v>20</v>
      </c>
      <c r="J91" s="4">
        <f t="shared" ref="J91:J121" si="23">STDEV(B91:H91)</f>
        <v>3.2366943748507482</v>
      </c>
      <c r="K91" s="91">
        <f t="shared" ref="K91:K121" si="24">AVERAGE(B91:H91)</f>
        <v>2.8571428571428572</v>
      </c>
      <c r="L91" s="92">
        <f t="shared" si="16"/>
        <v>1.2507817385866166E-2</v>
      </c>
    </row>
    <row r="92" spans="1:12" ht="15">
      <c r="A92" s="20" t="s">
        <v>33</v>
      </c>
      <c r="B92" s="11">
        <f t="shared" ref="B92:H92" si="25">SUM(B85:B91)</f>
        <v>36</v>
      </c>
      <c r="C92" s="11">
        <f t="shared" si="25"/>
        <v>126</v>
      </c>
      <c r="D92" s="11">
        <f t="shared" si="25"/>
        <v>134</v>
      </c>
      <c r="E92" s="11">
        <f t="shared" si="25"/>
        <v>240</v>
      </c>
      <c r="F92" s="11">
        <f t="shared" si="25"/>
        <v>314</v>
      </c>
      <c r="G92" s="11">
        <f t="shared" si="25"/>
        <v>297</v>
      </c>
      <c r="H92" s="11">
        <f t="shared" si="25"/>
        <v>452</v>
      </c>
      <c r="I92" s="11">
        <f t="shared" si="22"/>
        <v>1599</v>
      </c>
      <c r="J92" s="4"/>
      <c r="K92" s="91"/>
      <c r="L92" s="92"/>
    </row>
    <row r="93" spans="1:12" ht="15">
      <c r="A93" s="36" t="s">
        <v>77</v>
      </c>
      <c r="B93" s="45"/>
      <c r="C93" s="46"/>
      <c r="D93" s="46"/>
      <c r="E93" s="46"/>
      <c r="F93" s="46"/>
      <c r="G93" s="46"/>
      <c r="H93" s="47"/>
      <c r="I93" s="4"/>
      <c r="J93" s="4"/>
      <c r="K93" s="91"/>
      <c r="L93" s="92"/>
    </row>
    <row r="94" spans="1:12" ht="15">
      <c r="A94" s="48" t="s">
        <v>78</v>
      </c>
      <c r="B94" s="48">
        <v>17</v>
      </c>
      <c r="C94" s="48">
        <v>37</v>
      </c>
      <c r="D94" s="48">
        <v>56</v>
      </c>
      <c r="E94" s="48">
        <v>115</v>
      </c>
      <c r="F94" s="48">
        <v>171</v>
      </c>
      <c r="G94" s="48">
        <v>135</v>
      </c>
      <c r="H94" s="48">
        <v>264</v>
      </c>
      <c r="I94" s="4">
        <f t="shared" ref="I94:I107" si="26">SUM(B94:H94)</f>
        <v>795</v>
      </c>
      <c r="J94" s="4">
        <f t="shared" si="23"/>
        <v>86.498279641576588</v>
      </c>
      <c r="K94" s="91">
        <f t="shared" si="24"/>
        <v>113.57142857142857</v>
      </c>
      <c r="L94" s="92">
        <f t="shared" si="16"/>
        <v>0.49718574108818009</v>
      </c>
    </row>
    <row r="95" spans="1:12" ht="15">
      <c r="A95" s="49" t="s">
        <v>79</v>
      </c>
      <c r="B95" s="50">
        <v>14</v>
      </c>
      <c r="C95" s="50">
        <v>38</v>
      </c>
      <c r="D95" s="50">
        <v>4</v>
      </c>
      <c r="E95" s="50">
        <v>0</v>
      </c>
      <c r="F95" s="50">
        <v>17</v>
      </c>
      <c r="G95" s="50">
        <v>0</v>
      </c>
      <c r="H95" s="50">
        <v>0</v>
      </c>
      <c r="I95" s="51">
        <f t="shared" si="26"/>
        <v>73</v>
      </c>
      <c r="J95" s="4">
        <f>STDEV(B95:H95)</f>
        <v>14.045843309880482</v>
      </c>
      <c r="K95" s="91">
        <f t="shared" si="24"/>
        <v>10.428571428571429</v>
      </c>
      <c r="L95" s="92">
        <f t="shared" si="16"/>
        <v>4.5653533458411506E-2</v>
      </c>
    </row>
    <row r="96" spans="1:12" ht="15">
      <c r="A96" s="49" t="s">
        <v>80</v>
      </c>
      <c r="B96" s="50">
        <v>0</v>
      </c>
      <c r="C96" s="50">
        <v>5</v>
      </c>
      <c r="D96" s="50">
        <v>3</v>
      </c>
      <c r="E96" s="50">
        <v>5</v>
      </c>
      <c r="F96" s="50">
        <v>2</v>
      </c>
      <c r="G96" s="50">
        <v>5</v>
      </c>
      <c r="H96" s="50">
        <v>0</v>
      </c>
      <c r="I96" s="51">
        <f>SUM(B96:H96)</f>
        <v>20</v>
      </c>
      <c r="J96" s="4">
        <f>STDEV(B96:H96)</f>
        <v>2.2677868380553634</v>
      </c>
      <c r="K96" s="91">
        <f t="shared" si="24"/>
        <v>2.8571428571428572</v>
      </c>
      <c r="L96" s="92">
        <f t="shared" si="16"/>
        <v>1.2507817385866166E-2</v>
      </c>
    </row>
    <row r="97" spans="1:12" ht="15">
      <c r="A97" s="52" t="s">
        <v>81</v>
      </c>
      <c r="B97" s="53">
        <v>0</v>
      </c>
      <c r="C97" s="53">
        <v>0</v>
      </c>
      <c r="D97" s="53">
        <v>10</v>
      </c>
      <c r="E97" s="53">
        <v>6</v>
      </c>
      <c r="F97" s="53">
        <v>11</v>
      </c>
      <c r="G97" s="53">
        <v>18</v>
      </c>
      <c r="H97" s="53">
        <v>11</v>
      </c>
      <c r="I97" s="54">
        <f t="shared" si="26"/>
        <v>56</v>
      </c>
      <c r="J97" s="4">
        <f t="shared" si="23"/>
        <v>6.5064070986477116</v>
      </c>
      <c r="K97" s="91">
        <f t="shared" si="24"/>
        <v>8</v>
      </c>
      <c r="L97" s="92">
        <f t="shared" si="16"/>
        <v>3.5021888680425266E-2</v>
      </c>
    </row>
    <row r="98" spans="1:12" ht="15">
      <c r="A98" s="52" t="s">
        <v>82</v>
      </c>
      <c r="B98" s="53">
        <v>0</v>
      </c>
      <c r="C98" s="53">
        <v>0</v>
      </c>
      <c r="D98" s="53">
        <v>11</v>
      </c>
      <c r="E98" s="53">
        <v>11</v>
      </c>
      <c r="F98" s="53">
        <v>13</v>
      </c>
      <c r="G98" s="53">
        <v>14</v>
      </c>
      <c r="H98" s="53">
        <v>26</v>
      </c>
      <c r="I98" s="54">
        <f>SUM(B98:H98)</f>
        <v>75</v>
      </c>
      <c r="J98" s="4">
        <f t="shared" si="23"/>
        <v>8.9389463531650026</v>
      </c>
      <c r="K98" s="91">
        <f t="shared" si="24"/>
        <v>10.714285714285714</v>
      </c>
      <c r="L98" s="92">
        <f t="shared" si="16"/>
        <v>4.6904315196998121E-2</v>
      </c>
    </row>
    <row r="99" spans="1:12" ht="15">
      <c r="A99" s="55" t="s">
        <v>83</v>
      </c>
      <c r="B99" s="56">
        <v>0</v>
      </c>
      <c r="C99" s="56">
        <v>9</v>
      </c>
      <c r="D99" s="56">
        <v>15</v>
      </c>
      <c r="E99" s="56">
        <v>30</v>
      </c>
      <c r="F99" s="56">
        <v>14</v>
      </c>
      <c r="G99" s="56">
        <v>17</v>
      </c>
      <c r="H99" s="56">
        <v>22</v>
      </c>
      <c r="I99" s="4">
        <f t="shared" si="26"/>
        <v>107</v>
      </c>
      <c r="J99" s="4">
        <f t="shared" si="23"/>
        <v>9.4818121635456318</v>
      </c>
      <c r="K99" s="91">
        <f t="shared" si="24"/>
        <v>15.285714285714286</v>
      </c>
      <c r="L99" s="92">
        <f t="shared" si="16"/>
        <v>6.6916823014383994E-2</v>
      </c>
    </row>
    <row r="100" spans="1:12" ht="15">
      <c r="A100" s="57" t="s">
        <v>84</v>
      </c>
      <c r="B100" s="57">
        <v>1</v>
      </c>
      <c r="C100" s="57">
        <v>14</v>
      </c>
      <c r="D100" s="57">
        <v>12</v>
      </c>
      <c r="E100" s="57">
        <v>23</v>
      </c>
      <c r="F100" s="57">
        <v>33</v>
      </c>
      <c r="G100" s="57">
        <v>15</v>
      </c>
      <c r="H100" s="57">
        <v>17</v>
      </c>
      <c r="I100" s="4">
        <f t="shared" si="26"/>
        <v>115</v>
      </c>
      <c r="J100" s="4">
        <f t="shared" si="23"/>
        <v>9.8633520816056386</v>
      </c>
      <c r="K100" s="91">
        <f t="shared" si="24"/>
        <v>16.428571428571427</v>
      </c>
      <c r="L100" s="92">
        <f t="shared" si="16"/>
        <v>7.1919949968730454E-2</v>
      </c>
    </row>
    <row r="101" spans="1:12" ht="15">
      <c r="A101" s="58" t="s">
        <v>85</v>
      </c>
      <c r="B101" s="59">
        <v>0</v>
      </c>
      <c r="C101" s="59">
        <v>2</v>
      </c>
      <c r="D101" s="59">
        <v>3</v>
      </c>
      <c r="E101" s="59">
        <v>17</v>
      </c>
      <c r="F101" s="59">
        <v>21</v>
      </c>
      <c r="G101" s="59">
        <v>26</v>
      </c>
      <c r="H101" s="59">
        <v>24</v>
      </c>
      <c r="I101" s="4">
        <f t="shared" si="26"/>
        <v>93</v>
      </c>
      <c r="J101" s="4">
        <f t="shared" si="23"/>
        <v>11.250396818398388</v>
      </c>
      <c r="K101" s="91">
        <f t="shared" si="24"/>
        <v>13.285714285714286</v>
      </c>
      <c r="L101" s="92">
        <f t="shared" si="16"/>
        <v>5.8161350844277676E-2</v>
      </c>
    </row>
    <row r="102" spans="1:12" ht="15">
      <c r="A102" s="60" t="s">
        <v>86</v>
      </c>
      <c r="B102" s="61">
        <v>0</v>
      </c>
      <c r="C102" s="61">
        <v>5</v>
      </c>
      <c r="D102" s="61">
        <v>5</v>
      </c>
      <c r="E102" s="61">
        <v>9</v>
      </c>
      <c r="F102" s="61">
        <v>7</v>
      </c>
      <c r="G102" s="61">
        <v>14</v>
      </c>
      <c r="H102" s="61">
        <v>27</v>
      </c>
      <c r="I102" s="4">
        <f t="shared" si="26"/>
        <v>67</v>
      </c>
      <c r="J102" s="4">
        <f t="shared" si="23"/>
        <v>8.791229395580249</v>
      </c>
      <c r="K102" s="91">
        <f t="shared" si="24"/>
        <v>9.5714285714285712</v>
      </c>
      <c r="L102" s="92">
        <f t="shared" si="16"/>
        <v>4.1901188242651655E-2</v>
      </c>
    </row>
    <row r="103" spans="1:12" ht="15">
      <c r="A103" s="62" t="s">
        <v>87</v>
      </c>
      <c r="B103" s="63">
        <v>3</v>
      </c>
      <c r="C103" s="63">
        <v>8</v>
      </c>
      <c r="D103" s="63">
        <v>10</v>
      </c>
      <c r="E103" s="63">
        <v>12</v>
      </c>
      <c r="F103" s="63">
        <v>11</v>
      </c>
      <c r="G103" s="63">
        <v>9</v>
      </c>
      <c r="H103" s="63">
        <v>19</v>
      </c>
      <c r="I103" s="4">
        <f t="shared" si="26"/>
        <v>72</v>
      </c>
      <c r="J103" s="4">
        <f t="shared" si="23"/>
        <v>4.820590756130958</v>
      </c>
      <c r="K103" s="91">
        <f t="shared" si="24"/>
        <v>10.285714285714286</v>
      </c>
      <c r="L103" s="92">
        <f t="shared" si="16"/>
        <v>4.5028142589118199E-2</v>
      </c>
    </row>
    <row r="104" spans="1:12" ht="15">
      <c r="A104" s="64" t="s">
        <v>88</v>
      </c>
      <c r="B104" s="65">
        <v>0</v>
      </c>
      <c r="C104" s="65">
        <v>0</v>
      </c>
      <c r="D104" s="65">
        <v>0</v>
      </c>
      <c r="E104" s="65">
        <v>4</v>
      </c>
      <c r="F104" s="65">
        <v>1</v>
      </c>
      <c r="G104" s="65">
        <v>11</v>
      </c>
      <c r="H104" s="65">
        <v>22</v>
      </c>
      <c r="I104" s="4">
        <f t="shared" si="26"/>
        <v>38</v>
      </c>
      <c r="J104" s="4">
        <f t="shared" si="23"/>
        <v>8.3238040754041229</v>
      </c>
      <c r="K104" s="91">
        <f t="shared" si="24"/>
        <v>5.4285714285714288</v>
      </c>
      <c r="L104" s="92">
        <f t="shared" si="16"/>
        <v>2.3764853033145718E-2</v>
      </c>
    </row>
    <row r="105" spans="1:12" ht="15">
      <c r="A105" s="66" t="s">
        <v>89</v>
      </c>
      <c r="B105" s="67">
        <v>0</v>
      </c>
      <c r="C105" s="67">
        <v>1</v>
      </c>
      <c r="D105" s="67">
        <v>0</v>
      </c>
      <c r="E105" s="67">
        <v>0</v>
      </c>
      <c r="F105" s="67">
        <v>2</v>
      </c>
      <c r="G105" s="67">
        <v>2</v>
      </c>
      <c r="H105" s="67">
        <v>1</v>
      </c>
      <c r="I105" s="4">
        <f t="shared" si="26"/>
        <v>6</v>
      </c>
      <c r="J105" s="4">
        <f>STDEV(B108:H108)</f>
        <v>4.8892496259407645</v>
      </c>
      <c r="K105" s="91">
        <f>AVERAGE(B108:H108)</f>
        <v>7.2857142857142856</v>
      </c>
      <c r="L105" s="92">
        <f t="shared" si="16"/>
        <v>3.7523452157598499E-3</v>
      </c>
    </row>
    <row r="106" spans="1:12" ht="15">
      <c r="A106" s="68" t="s">
        <v>90</v>
      </c>
      <c r="B106" s="69">
        <v>1</v>
      </c>
      <c r="C106" s="69">
        <v>7</v>
      </c>
      <c r="D106" s="69">
        <v>5</v>
      </c>
      <c r="E106" s="69">
        <v>8</v>
      </c>
      <c r="F106" s="69">
        <v>11</v>
      </c>
      <c r="G106" s="69">
        <v>31</v>
      </c>
      <c r="H106" s="69">
        <v>19</v>
      </c>
      <c r="I106" s="31">
        <f t="shared" si="26"/>
        <v>82</v>
      </c>
      <c r="J106" s="4">
        <f>STDEV(B105:H105)</f>
        <v>0.89973541084243724</v>
      </c>
      <c r="K106" s="91">
        <f>AVERAGE(B105:H105)</f>
        <v>0.8571428571428571</v>
      </c>
      <c r="L106" s="92">
        <f t="shared" si="16"/>
        <v>5.128205128205128E-2</v>
      </c>
    </row>
    <row r="107" spans="1:12" ht="15">
      <c r="A107" s="20" t="s">
        <v>33</v>
      </c>
      <c r="B107" s="11">
        <f t="shared" ref="B107:H107" si="27">SUM(B94:B106)</f>
        <v>36</v>
      </c>
      <c r="C107" s="11">
        <f t="shared" si="27"/>
        <v>126</v>
      </c>
      <c r="D107" s="11">
        <f t="shared" si="27"/>
        <v>134</v>
      </c>
      <c r="E107" s="11">
        <f t="shared" si="27"/>
        <v>240</v>
      </c>
      <c r="F107" s="11">
        <f t="shared" si="27"/>
        <v>314</v>
      </c>
      <c r="G107" s="11">
        <f t="shared" si="27"/>
        <v>297</v>
      </c>
      <c r="H107" s="11">
        <f t="shared" si="27"/>
        <v>452</v>
      </c>
      <c r="I107" s="11">
        <f t="shared" si="26"/>
        <v>1599</v>
      </c>
      <c r="J107" s="4"/>
      <c r="K107" s="91"/>
      <c r="L107" s="92">
        <f t="shared" si="16"/>
        <v>1</v>
      </c>
    </row>
    <row r="108" spans="1:12" ht="15">
      <c r="A108" s="66" t="s">
        <v>91</v>
      </c>
      <c r="B108" s="67">
        <v>1</v>
      </c>
      <c r="C108" s="67">
        <v>7</v>
      </c>
      <c r="D108" s="67">
        <v>3</v>
      </c>
      <c r="E108" s="67">
        <v>8</v>
      </c>
      <c r="F108" s="67">
        <v>6</v>
      </c>
      <c r="G108" s="67">
        <v>10</v>
      </c>
      <c r="H108" s="67">
        <v>16</v>
      </c>
      <c r="I108" s="4">
        <f>SUM(B108:H108)</f>
        <v>51</v>
      </c>
      <c r="J108" s="4"/>
      <c r="K108" s="91"/>
      <c r="L108" s="92">
        <f t="shared" si="16"/>
        <v>3.1894934333958722E-2</v>
      </c>
    </row>
    <row r="109" spans="1:12" ht="15">
      <c r="A109" s="42" t="s">
        <v>92</v>
      </c>
      <c r="B109" s="24"/>
      <c r="C109" s="24"/>
      <c r="D109" s="24"/>
      <c r="E109" s="24"/>
      <c r="F109" s="24"/>
      <c r="G109" s="24"/>
      <c r="H109" s="24"/>
      <c r="I109" s="4"/>
      <c r="J109" s="4"/>
      <c r="K109" s="91"/>
      <c r="L109" s="92"/>
    </row>
    <row r="110" spans="1:12" ht="15">
      <c r="A110" s="37" t="s">
        <v>93</v>
      </c>
      <c r="B110" s="9" t="s">
        <v>94</v>
      </c>
      <c r="C110" s="70">
        <v>21</v>
      </c>
      <c r="D110" s="70">
        <v>36</v>
      </c>
      <c r="E110" s="70">
        <v>61</v>
      </c>
      <c r="F110" s="70">
        <v>70</v>
      </c>
      <c r="G110" s="70">
        <v>80</v>
      </c>
      <c r="H110" s="70">
        <v>95</v>
      </c>
      <c r="I110" s="4">
        <f t="shared" ref="I110:I120" si="28">SUM(C110:H110)</f>
        <v>363</v>
      </c>
      <c r="J110" s="4">
        <f t="shared" ref="J110:J119" si="29">STDEV(B110:H110)</f>
        <v>27.64597619907823</v>
      </c>
      <c r="K110" s="91">
        <f t="shared" ref="K110:K119" si="30">AVERAGE(B110:H110)</f>
        <v>60.5</v>
      </c>
      <c r="L110" s="92">
        <f>I110/1563</f>
        <v>0.23224568138195778</v>
      </c>
    </row>
    <row r="111" spans="1:12" ht="15">
      <c r="A111" s="37" t="s">
        <v>95</v>
      </c>
      <c r="B111" s="9" t="s">
        <v>94</v>
      </c>
      <c r="C111" s="70">
        <v>31</v>
      </c>
      <c r="D111" s="70">
        <v>37</v>
      </c>
      <c r="E111" s="70">
        <v>76</v>
      </c>
      <c r="F111" s="70">
        <v>73</v>
      </c>
      <c r="G111" s="70">
        <v>74</v>
      </c>
      <c r="H111" s="70">
        <v>139</v>
      </c>
      <c r="I111" s="4">
        <f t="shared" si="28"/>
        <v>430</v>
      </c>
      <c r="J111" s="4">
        <f t="shared" si="29"/>
        <v>38.510604600118477</v>
      </c>
      <c r="K111" s="91">
        <f t="shared" si="30"/>
        <v>71.666666666666671</v>
      </c>
      <c r="L111" s="92">
        <f t="shared" ref="L111:L119" si="31">I111/1563</f>
        <v>0.27511196417146511</v>
      </c>
    </row>
    <row r="112" spans="1:12" ht="15">
      <c r="A112" s="37" t="s">
        <v>96</v>
      </c>
      <c r="B112" s="9" t="s">
        <v>94</v>
      </c>
      <c r="C112" s="70">
        <v>7</v>
      </c>
      <c r="D112" s="70">
        <v>15</v>
      </c>
      <c r="E112" s="70">
        <v>29</v>
      </c>
      <c r="F112" s="70">
        <v>43</v>
      </c>
      <c r="G112" s="70">
        <v>55</v>
      </c>
      <c r="H112" s="70">
        <v>89</v>
      </c>
      <c r="I112" s="4">
        <f t="shared" si="28"/>
        <v>238</v>
      </c>
      <c r="J112" s="4">
        <f t="shared" si="29"/>
        <v>29.897603025437789</v>
      </c>
      <c r="K112" s="91">
        <f t="shared" si="30"/>
        <v>39.666666666666664</v>
      </c>
      <c r="L112" s="92">
        <f t="shared" si="31"/>
        <v>0.15227127319257838</v>
      </c>
    </row>
    <row r="113" spans="1:12" ht="15">
      <c r="A113" s="37" t="s">
        <v>97</v>
      </c>
      <c r="B113" s="9" t="s">
        <v>94</v>
      </c>
      <c r="C113" s="70">
        <v>2</v>
      </c>
      <c r="D113" s="70">
        <v>2</v>
      </c>
      <c r="E113" s="70">
        <v>17</v>
      </c>
      <c r="F113" s="70">
        <v>25</v>
      </c>
      <c r="G113" s="70">
        <v>19</v>
      </c>
      <c r="H113" s="70">
        <v>33</v>
      </c>
      <c r="I113" s="4">
        <f t="shared" si="28"/>
        <v>98</v>
      </c>
      <c r="J113" s="4">
        <f t="shared" si="29"/>
        <v>12.420413304985734</v>
      </c>
      <c r="K113" s="91">
        <f t="shared" si="30"/>
        <v>16.333333333333332</v>
      </c>
      <c r="L113" s="92">
        <f t="shared" si="31"/>
        <v>6.2699936020473454E-2</v>
      </c>
    </row>
    <row r="114" spans="1:12" ht="15">
      <c r="A114" s="37" t="s">
        <v>98</v>
      </c>
      <c r="B114" s="9" t="s">
        <v>94</v>
      </c>
      <c r="C114" s="70">
        <v>0</v>
      </c>
      <c r="D114" s="70">
        <v>7</v>
      </c>
      <c r="E114" s="70">
        <v>31</v>
      </c>
      <c r="F114" s="70">
        <v>29</v>
      </c>
      <c r="G114" s="70">
        <v>27</v>
      </c>
      <c r="H114" s="70">
        <v>29</v>
      </c>
      <c r="I114" s="4">
        <f t="shared" si="28"/>
        <v>123</v>
      </c>
      <c r="J114" s="4">
        <f t="shared" si="29"/>
        <v>13.412680567284081</v>
      </c>
      <c r="K114" s="91">
        <f t="shared" si="30"/>
        <v>20.5</v>
      </c>
      <c r="L114" s="92">
        <f t="shared" si="31"/>
        <v>7.8694817658349334E-2</v>
      </c>
    </row>
    <row r="115" spans="1:12" ht="15">
      <c r="A115" s="37" t="s">
        <v>99</v>
      </c>
      <c r="B115" s="9" t="s">
        <v>94</v>
      </c>
      <c r="C115" s="70">
        <v>0</v>
      </c>
      <c r="D115" s="70">
        <v>2</v>
      </c>
      <c r="E115" s="70">
        <v>8</v>
      </c>
      <c r="F115" s="70">
        <v>10</v>
      </c>
      <c r="G115" s="70">
        <v>18</v>
      </c>
      <c r="H115" s="70">
        <v>10</v>
      </c>
      <c r="I115" s="4">
        <f t="shared" si="28"/>
        <v>48</v>
      </c>
      <c r="J115" s="4">
        <f t="shared" si="29"/>
        <v>6.4498061986388402</v>
      </c>
      <c r="K115" s="91">
        <f t="shared" si="30"/>
        <v>8</v>
      </c>
      <c r="L115" s="92">
        <f t="shared" si="31"/>
        <v>3.0710172744721688E-2</v>
      </c>
    </row>
    <row r="116" spans="1:12" ht="15">
      <c r="A116" s="37" t="s">
        <v>100</v>
      </c>
      <c r="B116" s="9" t="s">
        <v>94</v>
      </c>
      <c r="C116" s="70">
        <v>0</v>
      </c>
      <c r="D116" s="70">
        <v>18</v>
      </c>
      <c r="E116" s="70">
        <v>2</v>
      </c>
      <c r="F116" s="70">
        <v>4</v>
      </c>
      <c r="G116" s="70">
        <v>2</v>
      </c>
      <c r="H116" s="70">
        <v>10</v>
      </c>
      <c r="I116" s="4">
        <v>37</v>
      </c>
      <c r="J116" s="4">
        <f t="shared" si="29"/>
        <v>6.81175454637056</v>
      </c>
      <c r="K116" s="91">
        <f t="shared" si="30"/>
        <v>6</v>
      </c>
      <c r="L116" s="92">
        <f t="shared" si="31"/>
        <v>2.3672424824056303E-2</v>
      </c>
    </row>
    <row r="117" spans="1:12" ht="15">
      <c r="A117" s="37" t="s">
        <v>101</v>
      </c>
      <c r="B117" s="9" t="s">
        <v>94</v>
      </c>
      <c r="C117" s="70">
        <v>1</v>
      </c>
      <c r="D117" s="70">
        <v>0</v>
      </c>
      <c r="E117" s="70">
        <v>0</v>
      </c>
      <c r="F117" s="70">
        <v>1</v>
      </c>
      <c r="G117" s="70">
        <v>0</v>
      </c>
      <c r="H117" s="70">
        <v>4</v>
      </c>
      <c r="I117" s="4">
        <f t="shared" si="28"/>
        <v>6</v>
      </c>
      <c r="J117" s="4">
        <f t="shared" si="29"/>
        <v>1.5491933384829668</v>
      </c>
      <c r="K117" s="91">
        <f t="shared" si="30"/>
        <v>1</v>
      </c>
      <c r="L117" s="92">
        <f t="shared" si="31"/>
        <v>3.838771593090211E-3</v>
      </c>
    </row>
    <row r="118" spans="1:12" ht="15">
      <c r="A118" s="37" t="s">
        <v>102</v>
      </c>
      <c r="B118" s="9" t="s">
        <v>94</v>
      </c>
      <c r="C118" s="70">
        <v>7</v>
      </c>
      <c r="D118" s="70">
        <v>5</v>
      </c>
      <c r="E118" s="70">
        <v>4</v>
      </c>
      <c r="F118" s="70">
        <v>8</v>
      </c>
      <c r="G118" s="70">
        <v>15</v>
      </c>
      <c r="H118" s="70">
        <v>21</v>
      </c>
      <c r="I118" s="4">
        <v>59</v>
      </c>
      <c r="J118" s="4">
        <f t="shared" si="29"/>
        <v>6.6332495807107996</v>
      </c>
      <c r="K118" s="91">
        <f t="shared" si="30"/>
        <v>10</v>
      </c>
      <c r="L118" s="92">
        <f t="shared" si="31"/>
        <v>3.7747920665387076E-2</v>
      </c>
    </row>
    <row r="119" spans="1:12" ht="15">
      <c r="A119" s="37" t="s">
        <v>32</v>
      </c>
      <c r="B119" s="9" t="s">
        <v>94</v>
      </c>
      <c r="C119" s="71">
        <v>57</v>
      </c>
      <c r="D119" s="71">
        <v>12</v>
      </c>
      <c r="E119" s="71">
        <v>12</v>
      </c>
      <c r="F119" s="71">
        <v>51</v>
      </c>
      <c r="G119" s="71">
        <v>7</v>
      </c>
      <c r="H119" s="71">
        <v>22</v>
      </c>
      <c r="I119" s="31">
        <f t="shared" si="28"/>
        <v>161</v>
      </c>
      <c r="J119" s="4">
        <f t="shared" si="29"/>
        <v>21.683326928003151</v>
      </c>
      <c r="K119" s="91">
        <f t="shared" si="30"/>
        <v>26.833333333333332</v>
      </c>
      <c r="L119" s="92">
        <f t="shared" si="31"/>
        <v>0.10300703774792067</v>
      </c>
    </row>
    <row r="120" spans="1:12" ht="15">
      <c r="A120" s="20" t="s">
        <v>33</v>
      </c>
      <c r="B120" s="11" t="s">
        <v>103</v>
      </c>
      <c r="C120" s="11">
        <v>126</v>
      </c>
      <c r="D120" s="11">
        <v>134</v>
      </c>
      <c r="E120" s="11">
        <v>240</v>
      </c>
      <c r="F120" s="11">
        <v>314</v>
      </c>
      <c r="G120" s="11">
        <v>297</v>
      </c>
      <c r="H120" s="11">
        <v>452</v>
      </c>
      <c r="I120" s="11">
        <f t="shared" si="28"/>
        <v>1563</v>
      </c>
      <c r="J120" s="4"/>
      <c r="K120" s="91"/>
      <c r="L120" s="92"/>
    </row>
    <row r="121" spans="1:12" ht="15">
      <c r="A121" s="36" t="s">
        <v>104</v>
      </c>
      <c r="B121" s="23"/>
      <c r="C121" s="24"/>
      <c r="D121" s="24"/>
      <c r="E121" s="24"/>
      <c r="F121" s="24"/>
      <c r="G121" s="24"/>
      <c r="H121" s="24"/>
      <c r="I121" s="4"/>
      <c r="J121" s="4"/>
      <c r="K121" s="91"/>
      <c r="L121" s="92"/>
    </row>
    <row r="122" spans="1:12" ht="15">
      <c r="A122" s="37" t="s">
        <v>105</v>
      </c>
      <c r="B122" s="23" t="s">
        <v>94</v>
      </c>
      <c r="C122" s="23" t="s">
        <v>94</v>
      </c>
      <c r="D122" s="23">
        <v>80</v>
      </c>
      <c r="E122" s="23">
        <v>157</v>
      </c>
      <c r="F122" s="23">
        <v>173</v>
      </c>
      <c r="G122" s="23">
        <v>195</v>
      </c>
      <c r="H122" s="23">
        <v>378</v>
      </c>
      <c r="I122" s="4">
        <f>SUM(D122:H122)</f>
        <v>983</v>
      </c>
      <c r="J122" s="4">
        <f>STDEV(B122:H122)</f>
        <v>110.26014692535107</v>
      </c>
      <c r="K122" s="91">
        <f>AVERAGE(B122:H122)</f>
        <v>196.6</v>
      </c>
      <c r="L122" s="92">
        <f>I122/1437</f>
        <v>0.68406402226861518</v>
      </c>
    </row>
    <row r="123" spans="1:12" ht="15">
      <c r="A123" s="37" t="s">
        <v>106</v>
      </c>
      <c r="B123" s="23" t="s">
        <v>94</v>
      </c>
      <c r="C123" s="23" t="s">
        <v>94</v>
      </c>
      <c r="D123" s="23">
        <v>29</v>
      </c>
      <c r="E123" s="23">
        <v>37</v>
      </c>
      <c r="F123" s="23">
        <v>38</v>
      </c>
      <c r="G123" s="23">
        <v>50</v>
      </c>
      <c r="H123" s="23">
        <v>58</v>
      </c>
      <c r="I123" s="4">
        <f>SUM(D123:H123)</f>
        <v>212</v>
      </c>
      <c r="J123" s="4">
        <f>STDEV(B123:H123)</f>
        <v>11.502173707608497</v>
      </c>
      <c r="K123" s="91">
        <f>AVERAGE(B123:H123)</f>
        <v>42.4</v>
      </c>
      <c r="L123" s="92">
        <f t="shared" ref="L123:L132" si="32">I123/1437</f>
        <v>0.14752957550452331</v>
      </c>
    </row>
    <row r="124" spans="1:12" ht="15">
      <c r="A124" s="37" t="s">
        <v>107</v>
      </c>
      <c r="B124" s="23" t="s">
        <v>94</v>
      </c>
      <c r="C124" s="23" t="s">
        <v>94</v>
      </c>
      <c r="D124" s="29">
        <v>25</v>
      </c>
      <c r="E124" s="29">
        <v>46</v>
      </c>
      <c r="F124" s="29">
        <v>103</v>
      </c>
      <c r="G124" s="29">
        <v>52</v>
      </c>
      <c r="H124" s="29">
        <v>15</v>
      </c>
      <c r="I124" s="4">
        <f>SUM(D124:H124)</f>
        <v>241</v>
      </c>
      <c r="J124" s="4">
        <f>STDEV(B124:H124)</f>
        <v>34.142349069740348</v>
      </c>
      <c r="K124" s="91">
        <f>AVERAGE(B124:H124)</f>
        <v>48.2</v>
      </c>
      <c r="L124" s="92">
        <f t="shared" si="32"/>
        <v>0.16771050800278359</v>
      </c>
    </row>
    <row r="125" spans="1:12" ht="15">
      <c r="A125" s="37" t="s">
        <v>108</v>
      </c>
      <c r="B125" s="23" t="s">
        <v>103</v>
      </c>
      <c r="C125" s="23" t="s">
        <v>103</v>
      </c>
      <c r="D125" s="29">
        <v>0</v>
      </c>
      <c r="E125" s="29">
        <v>0</v>
      </c>
      <c r="F125" s="29">
        <v>0</v>
      </c>
      <c r="G125" s="29">
        <v>0</v>
      </c>
      <c r="H125" s="29">
        <v>1</v>
      </c>
      <c r="I125" s="4">
        <f>SUM(H125)</f>
        <v>1</v>
      </c>
      <c r="J125" s="4">
        <f>STDEV(B125:H125)</f>
        <v>0.44721359549995793</v>
      </c>
      <c r="K125" s="91">
        <f>AVERAGE(B125:H125)</f>
        <v>0.2</v>
      </c>
      <c r="L125" s="92">
        <f t="shared" si="32"/>
        <v>6.9589422407794019E-4</v>
      </c>
    </row>
    <row r="126" spans="1:12" ht="15">
      <c r="A126" s="20" t="s">
        <v>33</v>
      </c>
      <c r="B126" s="11" t="s">
        <v>103</v>
      </c>
      <c r="C126" s="11" t="s">
        <v>103</v>
      </c>
      <c r="D126" s="11">
        <f>SUM(D122:D125)</f>
        <v>134</v>
      </c>
      <c r="E126" s="11">
        <f>SUM(E122:E125)</f>
        <v>240</v>
      </c>
      <c r="F126" s="11">
        <f>SUM(F122:F125)</f>
        <v>314</v>
      </c>
      <c r="G126" s="11">
        <f>SUM(G122:G125)</f>
        <v>297</v>
      </c>
      <c r="H126" s="11">
        <f>SUM(H122:H125)</f>
        <v>452</v>
      </c>
      <c r="I126" s="11">
        <f>SUM(D126:H126)</f>
        <v>1437</v>
      </c>
      <c r="J126" s="4"/>
      <c r="K126" s="91"/>
      <c r="L126" s="92"/>
    </row>
    <row r="127" spans="1:12" ht="15">
      <c r="A127" s="72" t="s">
        <v>109</v>
      </c>
      <c r="B127" s="73" t="s">
        <v>94</v>
      </c>
      <c r="C127" s="73" t="s">
        <v>94</v>
      </c>
      <c r="D127" s="73">
        <v>13</v>
      </c>
      <c r="E127" s="73">
        <v>10</v>
      </c>
      <c r="F127" s="73">
        <v>10</v>
      </c>
      <c r="G127" s="73">
        <v>6</v>
      </c>
      <c r="H127" s="73">
        <v>7</v>
      </c>
      <c r="I127" s="74">
        <f>SUM(D127:H127)</f>
        <v>46</v>
      </c>
      <c r="J127" s="4">
        <f>STDEV(B127:H127)</f>
        <v>2.7748873851023221</v>
      </c>
      <c r="K127" s="91">
        <f>AVERAGE(B127:H127)</f>
        <v>9.1999999999999993</v>
      </c>
      <c r="L127" s="92">
        <f t="shared" si="32"/>
        <v>3.2011134307585246E-2</v>
      </c>
    </row>
    <row r="128" spans="1:12" ht="15">
      <c r="A128" s="36" t="s">
        <v>110</v>
      </c>
      <c r="B128" s="23"/>
      <c r="C128" s="23"/>
      <c r="D128" s="24"/>
      <c r="E128" s="24"/>
      <c r="F128" s="24"/>
      <c r="G128" s="24"/>
      <c r="H128" s="24"/>
      <c r="I128" s="4"/>
      <c r="J128" s="4"/>
      <c r="K128" s="91"/>
      <c r="L128" s="92"/>
    </row>
    <row r="129" spans="1:12" ht="15">
      <c r="A129" s="37" t="s">
        <v>111</v>
      </c>
      <c r="B129" s="23" t="s">
        <v>94</v>
      </c>
      <c r="C129" s="23" t="s">
        <v>94</v>
      </c>
      <c r="D129" s="23">
        <v>50</v>
      </c>
      <c r="E129" s="23">
        <v>114</v>
      </c>
      <c r="F129" s="23">
        <v>116</v>
      </c>
      <c r="G129" s="23">
        <v>139</v>
      </c>
      <c r="H129" s="23">
        <v>254</v>
      </c>
      <c r="I129" s="4">
        <f>SUM(D129:H129)</f>
        <v>673</v>
      </c>
      <c r="J129" s="4">
        <f>STDEV(B129:H129)</f>
        <v>74.50369118372592</v>
      </c>
      <c r="K129" s="91">
        <f>AVERAGE(B129:H129)</f>
        <v>134.6</v>
      </c>
      <c r="L129" s="92">
        <f t="shared" si="32"/>
        <v>0.46833681280445372</v>
      </c>
    </row>
    <row r="130" spans="1:12" ht="15">
      <c r="A130" s="37" t="s">
        <v>112</v>
      </c>
      <c r="B130" s="23" t="s">
        <v>94</v>
      </c>
      <c r="C130" s="23" t="s">
        <v>94</v>
      </c>
      <c r="D130" s="23">
        <v>38</v>
      </c>
      <c r="E130" s="23">
        <v>72</v>
      </c>
      <c r="F130" s="23">
        <v>82</v>
      </c>
      <c r="G130" s="23">
        <v>96</v>
      </c>
      <c r="H130" s="23">
        <v>131</v>
      </c>
      <c r="I130" s="4">
        <f>SUM(D130:H130)</f>
        <v>419</v>
      </c>
      <c r="J130" s="4">
        <f>STDEV(B130:H130)</f>
        <v>33.973519099439798</v>
      </c>
      <c r="K130" s="91">
        <f>AVERAGE(B130:H130)</f>
        <v>83.8</v>
      </c>
      <c r="L130" s="92">
        <f t="shared" si="32"/>
        <v>0.29157967988865691</v>
      </c>
    </row>
    <row r="131" spans="1:12" ht="15">
      <c r="A131" s="37" t="s">
        <v>113</v>
      </c>
      <c r="B131" s="23" t="s">
        <v>94</v>
      </c>
      <c r="C131" s="23" t="s">
        <v>94</v>
      </c>
      <c r="D131" s="23">
        <v>22</v>
      </c>
      <c r="E131" s="23">
        <v>32</v>
      </c>
      <c r="F131" s="23">
        <v>41</v>
      </c>
      <c r="G131" s="23">
        <v>36</v>
      </c>
      <c r="H131" s="23">
        <v>33</v>
      </c>
      <c r="I131" s="4">
        <f>SUM(D131:H131)</f>
        <v>164</v>
      </c>
      <c r="J131" s="4">
        <f>STDEV(B131:H131)</f>
        <v>6.9785385289471638</v>
      </c>
      <c r="K131" s="91">
        <f>AVERAGE(B131:H131)</f>
        <v>32.799999999999997</v>
      </c>
      <c r="L131" s="92">
        <f t="shared" si="32"/>
        <v>0.11412665274878218</v>
      </c>
    </row>
    <row r="132" spans="1:12" ht="15">
      <c r="A132" s="37" t="s">
        <v>32</v>
      </c>
      <c r="B132" s="23" t="s">
        <v>94</v>
      </c>
      <c r="C132" s="23" t="s">
        <v>94</v>
      </c>
      <c r="D132" s="23">
        <v>24</v>
      </c>
      <c r="E132" s="23">
        <v>22</v>
      </c>
      <c r="F132" s="23">
        <v>75</v>
      </c>
      <c r="G132" s="23">
        <v>26</v>
      </c>
      <c r="H132" s="23">
        <v>34</v>
      </c>
      <c r="I132" s="4">
        <f>SUM(D132:H132)</f>
        <v>181</v>
      </c>
      <c r="J132" s="4">
        <f>STDEV(B132:H132)</f>
        <v>22.163032283512109</v>
      </c>
      <c r="K132" s="91">
        <f>AVERAGE(B132:H132)</f>
        <v>36.200000000000003</v>
      </c>
      <c r="L132" s="92">
        <f t="shared" si="32"/>
        <v>0.12595685455810718</v>
      </c>
    </row>
    <row r="133" spans="1:12" ht="15">
      <c r="A133" s="20" t="s">
        <v>33</v>
      </c>
      <c r="B133" s="11" t="s">
        <v>103</v>
      </c>
      <c r="C133" s="11" t="s">
        <v>103</v>
      </c>
      <c r="D133" s="11">
        <f>SUM(D129:D132)</f>
        <v>134</v>
      </c>
      <c r="E133" s="11">
        <f>SUM(E129:E132)</f>
        <v>240</v>
      </c>
      <c r="F133" s="11">
        <f>SUM(F129:F132)</f>
        <v>314</v>
      </c>
      <c r="G133" s="11">
        <f>SUM(G129:G132)</f>
        <v>297</v>
      </c>
      <c r="H133" s="11">
        <f>SUM(H129:H132)</f>
        <v>452</v>
      </c>
      <c r="I133" s="11">
        <f>SUM(D133:H133)</f>
        <v>1437</v>
      </c>
      <c r="J133" s="4"/>
      <c r="K133" s="91"/>
      <c r="L133" s="92"/>
    </row>
    <row r="134" spans="1:12" ht="15">
      <c r="A134" s="20" t="s">
        <v>114</v>
      </c>
      <c r="B134" s="11" t="s">
        <v>94</v>
      </c>
      <c r="C134" s="11" t="s">
        <v>94</v>
      </c>
      <c r="D134" s="75">
        <v>354</v>
      </c>
      <c r="E134" s="75">
        <v>675</v>
      </c>
      <c r="F134" s="75">
        <v>868</v>
      </c>
      <c r="G134" s="75">
        <v>889</v>
      </c>
      <c r="H134" s="75">
        <v>1142</v>
      </c>
      <c r="I134" s="76">
        <v>3928</v>
      </c>
      <c r="J134" s="4"/>
      <c r="K134" s="91"/>
      <c r="L134" s="92"/>
    </row>
    <row r="135" spans="1:12" ht="15">
      <c r="A135" s="36" t="s">
        <v>115</v>
      </c>
      <c r="B135" s="23"/>
      <c r="C135" s="23"/>
      <c r="D135" s="24"/>
      <c r="E135" s="24"/>
      <c r="F135" s="24"/>
      <c r="G135" s="24"/>
      <c r="H135" s="24"/>
      <c r="I135" s="4"/>
      <c r="J135" s="4"/>
      <c r="K135" s="91"/>
      <c r="L135" s="92"/>
    </row>
    <row r="136" spans="1:12" ht="15">
      <c r="A136" s="77" t="s">
        <v>116</v>
      </c>
      <c r="B136" s="23">
        <v>30</v>
      </c>
      <c r="C136" s="23">
        <v>94</v>
      </c>
      <c r="D136" s="23">
        <v>98</v>
      </c>
      <c r="E136" s="23">
        <v>132</v>
      </c>
      <c r="F136" s="23">
        <v>149</v>
      </c>
      <c r="G136" s="23">
        <v>119</v>
      </c>
      <c r="H136" s="23">
        <v>135</v>
      </c>
      <c r="I136" s="4">
        <f t="shared" ref="I136:I145" si="33">SUM(B136:H136)</f>
        <v>757</v>
      </c>
      <c r="J136" s="4">
        <f t="shared" ref="J136:J144" si="34">STDEV(B136:H136)</f>
        <v>39.763587075902215</v>
      </c>
      <c r="K136" s="91">
        <f t="shared" ref="K136:K144" si="35">AVERAGE(B136:H136)</f>
        <v>108.14285714285714</v>
      </c>
      <c r="L136" s="92">
        <f>I136/1204</f>
        <v>0.62873754152823924</v>
      </c>
    </row>
    <row r="137" spans="1:12" ht="15">
      <c r="A137" s="78" t="s">
        <v>117</v>
      </c>
      <c r="B137" s="23">
        <v>2</v>
      </c>
      <c r="C137" s="23">
        <v>4</v>
      </c>
      <c r="D137" s="23">
        <v>2</v>
      </c>
      <c r="E137" s="23">
        <v>5</v>
      </c>
      <c r="F137" s="23">
        <v>13</v>
      </c>
      <c r="G137" s="23">
        <v>14</v>
      </c>
      <c r="H137" s="23">
        <v>36</v>
      </c>
      <c r="I137" s="4">
        <f t="shared" si="33"/>
        <v>76</v>
      </c>
      <c r="J137" s="4">
        <f t="shared" si="34"/>
        <v>12.143977539348073</v>
      </c>
      <c r="K137" s="91">
        <f t="shared" si="35"/>
        <v>10.857142857142858</v>
      </c>
      <c r="L137" s="92">
        <f t="shared" ref="L137:L144" si="36">I137/1204</f>
        <v>6.3122923588039864E-2</v>
      </c>
    </row>
    <row r="138" spans="1:12" ht="15">
      <c r="A138" s="79" t="s">
        <v>118</v>
      </c>
      <c r="B138" s="23">
        <v>1</v>
      </c>
      <c r="C138" s="23">
        <v>7</v>
      </c>
      <c r="D138" s="23">
        <v>4</v>
      </c>
      <c r="E138" s="23">
        <v>15</v>
      </c>
      <c r="F138" s="23">
        <v>11</v>
      </c>
      <c r="G138" s="23">
        <v>32</v>
      </c>
      <c r="H138" s="23">
        <v>35</v>
      </c>
      <c r="I138" s="4">
        <f t="shared" si="33"/>
        <v>105</v>
      </c>
      <c r="J138" s="4">
        <f t="shared" si="34"/>
        <v>13.45362404707371</v>
      </c>
      <c r="K138" s="91">
        <f t="shared" si="35"/>
        <v>15</v>
      </c>
      <c r="L138" s="92">
        <f t="shared" si="36"/>
        <v>8.7209302325581398E-2</v>
      </c>
    </row>
    <row r="139" spans="1:12" ht="15">
      <c r="A139" s="80" t="s">
        <v>119</v>
      </c>
      <c r="B139" s="23">
        <v>1</v>
      </c>
      <c r="C139" s="23">
        <v>0</v>
      </c>
      <c r="D139" s="23">
        <v>1</v>
      </c>
      <c r="E139" s="23">
        <v>1</v>
      </c>
      <c r="F139" s="23">
        <v>0</v>
      </c>
      <c r="G139" s="23">
        <v>0</v>
      </c>
      <c r="H139" s="23">
        <v>2</v>
      </c>
      <c r="I139" s="4">
        <f t="shared" si="33"/>
        <v>5</v>
      </c>
      <c r="J139" s="4">
        <f t="shared" si="34"/>
        <v>0.7559289460184544</v>
      </c>
      <c r="K139" s="91">
        <f t="shared" si="35"/>
        <v>0.7142857142857143</v>
      </c>
      <c r="L139" s="92">
        <f t="shared" si="36"/>
        <v>4.152823920265781E-3</v>
      </c>
    </row>
    <row r="140" spans="1:12" ht="15">
      <c r="A140" s="81" t="s">
        <v>120</v>
      </c>
      <c r="B140" s="23">
        <v>1</v>
      </c>
      <c r="C140" s="23">
        <v>1</v>
      </c>
      <c r="D140" s="23">
        <v>0</v>
      </c>
      <c r="E140" s="23">
        <v>7</v>
      </c>
      <c r="F140" s="23">
        <v>3</v>
      </c>
      <c r="G140" s="23">
        <v>4</v>
      </c>
      <c r="H140" s="23">
        <v>3</v>
      </c>
      <c r="I140" s="4">
        <f t="shared" si="33"/>
        <v>19</v>
      </c>
      <c r="J140" s="4">
        <f t="shared" si="34"/>
        <v>2.3603873774083297</v>
      </c>
      <c r="K140" s="91">
        <f t="shared" si="35"/>
        <v>2.7142857142857144</v>
      </c>
      <c r="L140" s="92">
        <f t="shared" si="36"/>
        <v>1.5780730897009966E-2</v>
      </c>
    </row>
    <row r="141" spans="1:12" ht="15">
      <c r="A141" s="82" t="s">
        <v>121</v>
      </c>
      <c r="B141" s="23">
        <v>1</v>
      </c>
      <c r="C141" s="23">
        <v>3</v>
      </c>
      <c r="D141" s="23">
        <v>2</v>
      </c>
      <c r="E141" s="23">
        <v>5</v>
      </c>
      <c r="F141" s="23">
        <v>2</v>
      </c>
      <c r="G141" s="23">
        <v>3</v>
      </c>
      <c r="H141" s="23">
        <v>3</v>
      </c>
      <c r="I141" s="4">
        <f t="shared" si="33"/>
        <v>19</v>
      </c>
      <c r="J141" s="4">
        <f t="shared" si="34"/>
        <v>1.2535663410560176</v>
      </c>
      <c r="K141" s="91">
        <f t="shared" si="35"/>
        <v>2.7142857142857144</v>
      </c>
      <c r="L141" s="92">
        <f t="shared" si="36"/>
        <v>1.5780730897009966E-2</v>
      </c>
    </row>
    <row r="142" spans="1:12" ht="15">
      <c r="A142" s="83" t="s">
        <v>122</v>
      </c>
      <c r="B142" s="14">
        <v>0</v>
      </c>
      <c r="C142" s="14">
        <v>2</v>
      </c>
      <c r="D142" s="14">
        <v>6</v>
      </c>
      <c r="E142" s="14">
        <v>26</v>
      </c>
      <c r="F142" s="14">
        <v>37</v>
      </c>
      <c r="G142" s="14">
        <v>22</v>
      </c>
      <c r="H142" s="14">
        <v>50</v>
      </c>
      <c r="I142" s="4">
        <f t="shared" si="33"/>
        <v>143</v>
      </c>
      <c r="J142" s="4">
        <f t="shared" si="34"/>
        <v>18.919629514141679</v>
      </c>
      <c r="K142" s="91">
        <f t="shared" si="35"/>
        <v>20.428571428571427</v>
      </c>
      <c r="L142" s="92">
        <f t="shared" si="36"/>
        <v>0.11877076411960133</v>
      </c>
    </row>
    <row r="143" spans="1:12" ht="15">
      <c r="A143" s="84" t="s">
        <v>123</v>
      </c>
      <c r="B143" s="4">
        <v>0</v>
      </c>
      <c r="C143" s="4">
        <v>0</v>
      </c>
      <c r="D143" s="4">
        <v>1</v>
      </c>
      <c r="E143" s="4">
        <v>1</v>
      </c>
      <c r="F143" s="4">
        <v>2</v>
      </c>
      <c r="G143" s="4">
        <v>0</v>
      </c>
      <c r="H143" s="4">
        <v>2</v>
      </c>
      <c r="I143" s="4">
        <f t="shared" si="33"/>
        <v>6</v>
      </c>
      <c r="J143" s="4">
        <f t="shared" si="34"/>
        <v>0.89973541084243724</v>
      </c>
      <c r="K143" s="91">
        <f t="shared" si="35"/>
        <v>0.8571428571428571</v>
      </c>
      <c r="L143" s="92">
        <f t="shared" si="36"/>
        <v>4.9833887043189366E-3</v>
      </c>
    </row>
    <row r="144" spans="1:12" ht="15">
      <c r="A144" s="85" t="s">
        <v>107</v>
      </c>
      <c r="B144" s="4">
        <v>0</v>
      </c>
      <c r="C144" s="4">
        <v>1</v>
      </c>
      <c r="D144" s="4">
        <v>0</v>
      </c>
      <c r="E144" s="4">
        <v>0</v>
      </c>
      <c r="F144" s="4">
        <v>6</v>
      </c>
      <c r="G144" s="4">
        <v>13</v>
      </c>
      <c r="H144" s="4">
        <v>54</v>
      </c>
      <c r="I144" s="4">
        <f t="shared" si="33"/>
        <v>74</v>
      </c>
      <c r="J144" s="4">
        <f t="shared" si="34"/>
        <v>19.747211979223319</v>
      </c>
      <c r="K144" s="91">
        <f t="shared" si="35"/>
        <v>10.571428571428571</v>
      </c>
      <c r="L144" s="92">
        <f t="shared" si="36"/>
        <v>6.1461794019933555E-2</v>
      </c>
    </row>
    <row r="145" spans="1:12" ht="15">
      <c r="A145" s="86" t="s">
        <v>33</v>
      </c>
      <c r="B145" s="31">
        <f t="shared" ref="B145:H145" si="37">SUM(B136:B144)</f>
        <v>36</v>
      </c>
      <c r="C145" s="31">
        <f t="shared" si="37"/>
        <v>112</v>
      </c>
      <c r="D145" s="31">
        <f t="shared" si="37"/>
        <v>114</v>
      </c>
      <c r="E145" s="31">
        <f t="shared" si="37"/>
        <v>192</v>
      </c>
      <c r="F145" s="31">
        <f t="shared" si="37"/>
        <v>223</v>
      </c>
      <c r="G145" s="31">
        <f t="shared" si="37"/>
        <v>207</v>
      </c>
      <c r="H145" s="31">
        <f t="shared" si="37"/>
        <v>320</v>
      </c>
      <c r="I145" s="31">
        <f t="shared" si="33"/>
        <v>1204</v>
      </c>
      <c r="J145" s="4"/>
      <c r="K145" s="91"/>
      <c r="L145" s="92"/>
    </row>
    <row r="146" spans="1:12" ht="15">
      <c r="A146" s="87" t="s">
        <v>124</v>
      </c>
      <c r="B146" s="4"/>
      <c r="C146" s="4"/>
      <c r="D146" s="4"/>
      <c r="E146" s="4"/>
      <c r="F146" s="4"/>
      <c r="G146" s="4"/>
      <c r="H146" s="4"/>
      <c r="I146" s="4"/>
      <c r="J146" s="4"/>
      <c r="K146" s="91"/>
      <c r="L146" s="92"/>
    </row>
  </sheetData>
  <mergeCells count="2">
    <mergeCell ref="A58:H58"/>
    <mergeCell ref="B93:H93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Keline Nobre</dc:creator>
  <cp:lastModifiedBy>Keline Nobre</cp:lastModifiedBy>
  <dcterms:created xsi:type="dcterms:W3CDTF">2015-11-26T23:34:18Z</dcterms:created>
  <dcterms:modified xsi:type="dcterms:W3CDTF">2015-11-26T23:35:33Z</dcterms:modified>
</cp:coreProperties>
</file>